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albertoceriani/Lavoro/GAO 2017_2024/GAO 2024/Relazione CCMM/0_Documenti da mettere in piattaforma/"/>
    </mc:Choice>
  </mc:AlternateContent>
  <xr:revisionPtr revIDLastSave="0" documentId="13_ncr:1_{EF977779-7A1F-774E-89FD-E6F142BB4976}" xr6:coauthVersionLast="47" xr6:coauthVersionMax="47" xr10:uidLastSave="{00000000-0000-0000-0000-000000000000}"/>
  <bookViews>
    <workbookView xWindow="9360" yWindow="1700" windowWidth="37260" windowHeight="16920" xr2:uid="{726586FF-1304-A94C-A49A-A2A4BDCBC215}"/>
  </bookViews>
  <sheets>
    <sheet name="REFERENTI" sheetId="7" r:id="rId1"/>
    <sheet name="1. - CONTESTO E STRUTTURA" sheetId="4" r:id="rId2"/>
    <sheet name="2.A - FUNZIONI CONFERITE DA RL" sheetId="8" r:id="rId3"/>
    <sheet name="2.B - FUNZIONI IN GA" sheetId="2" r:id="rId4"/>
    <sheet name="2.C - FUNZIONI PROPRIE" sheetId="3" r:id="rId5"/>
    <sheet name="2.D - BANDI E IN. STRAORDINARIE" sheetId="6" r:id="rId6"/>
    <sheet name="3. INDICATORI DI BILANCIO" sheetId="5" r:id="rId7"/>
  </sheets>
  <definedNames>
    <definedName name="_xlnm.Print_Area" localSheetId="1">'1. - CONTESTO E STRUTTURA'!$A$1:$J$86</definedName>
    <definedName name="_xlnm.Print_Area" localSheetId="3">'2.B - FUNZIONI IN GA'!$A$1:$C$14</definedName>
    <definedName name="_xlnm.Print_Area" localSheetId="4">'2.C - FUNZIONI PROPRIE'!$A$1:$D$22</definedName>
    <definedName name="_xlnm.Print_Area" localSheetId="5">'2.D - BANDI E IN. STRAORDINARIE'!$A$1:$E$134</definedName>
    <definedName name="_xlnm.Print_Area" localSheetId="6">'3. INDICATORI DI BILANCIO'!$A$1:$C$84</definedName>
    <definedName name="_xlnm.Print_Titles" localSheetId="3">'2.B - FUNZIONI IN GA'!$2:$4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1" i="5" l="1"/>
  <c r="C35" i="5"/>
  <c r="C25" i="5"/>
  <c r="C9" i="5"/>
  <c r="C6" i="6"/>
  <c r="C37" i="6"/>
  <c r="C41" i="6"/>
  <c r="C52" i="6"/>
  <c r="C60" i="6"/>
  <c r="C65" i="6"/>
  <c r="C87" i="6"/>
  <c r="C91" i="6"/>
  <c r="C96" i="6"/>
  <c r="C100" i="6"/>
  <c r="C111" i="6"/>
  <c r="C116" i="6"/>
  <c r="C16" i="6" l="1"/>
  <c r="C15" i="6"/>
  <c r="C14" i="6"/>
  <c r="C13" i="6"/>
  <c r="C11" i="6"/>
  <c r="C34" i="6" l="1"/>
  <c r="C33" i="6" s="1"/>
  <c r="C31" i="6"/>
  <c r="C28" i="6" s="1"/>
  <c r="C23" i="6"/>
  <c r="C22" i="6"/>
  <c r="C21" i="6"/>
  <c r="C20" i="6"/>
  <c r="C19" i="6"/>
  <c r="C18" i="6" s="1"/>
  <c r="C25" i="6"/>
  <c r="C12" i="6" l="1"/>
  <c r="C10" i="6" s="1"/>
  <c r="B46" i="5"/>
  <c r="B45" i="5"/>
  <c r="B70" i="5" l="1"/>
  <c r="B79" i="5" l="1"/>
  <c r="B78" i="5"/>
  <c r="C14" i="4"/>
  <c r="B14" i="4"/>
</calcChain>
</file>

<file path=xl/sharedStrings.xml><?xml version="1.0" encoding="utf-8"?>
<sst xmlns="http://schemas.openxmlformats.org/spreadsheetml/2006/main" count="907" uniqueCount="679">
  <si>
    <t>INDICARE SE SVOLTE:     (1. Si - 2. No)</t>
  </si>
  <si>
    <t xml:space="preserve">Art. 13 - 15 </t>
  </si>
  <si>
    <t xml:space="preserve">Autorizzazione aree sciabili attrezzate e potere sanzionatorio </t>
  </si>
  <si>
    <t xml:space="preserve">LR 06/2012 - Disciplina del settore dei trasporti </t>
  </si>
  <si>
    <t xml:space="preserve">Art. 5 </t>
  </si>
  <si>
    <t xml:space="preserve">Funzioni e compiti relativi a impianti a fune di ogni tipo quali funivie, seggiovie, sciovie, funicolari e tutti gli impianti di risalita e le relative infrastrutture di interscambio; servizio di vigilanza sull’esercizio dei citati impianti. </t>
  </si>
  <si>
    <t>ARTICOLI</t>
  </si>
  <si>
    <t>FUNZIONI CONFERITE DA REGIONE LOMBARDIA</t>
  </si>
  <si>
    <t xml:space="preserve">LR 6/2010 - Testo unico delle leggi regionali in materia di commercio e fiere </t>
  </si>
  <si>
    <t xml:space="preserve">Art. 37 c. 4 </t>
  </si>
  <si>
    <t xml:space="preserve">Istituiscono e gestiscono mercati all’ingrosso (potere propulsivo) </t>
  </si>
  <si>
    <t xml:space="preserve">LR 7/2009 - Interventi per favorire lo sviluppo della mobilità ciclistica </t>
  </si>
  <si>
    <t xml:space="preserve">Art. 5 c. 1 </t>
  </si>
  <si>
    <t xml:space="preserve">Adottano ogni iniziativa utile per realizzare e promuovere, anche con la collaborazione di privati, gli interventi previsti dalla presente legge, ricorrendo ad adeguate forme di concertazione, compresi gli accordi di programma </t>
  </si>
  <si>
    <t xml:space="preserve">LR 5/2010 - Norme in materia di valutazione di impatto ambientale </t>
  </si>
  <si>
    <t xml:space="preserve">art. 2 </t>
  </si>
  <si>
    <t xml:space="preserve">Espletamento delle procedure di VIA e di verifica di assoggettabilità a VIA nei casi previsti </t>
  </si>
  <si>
    <t xml:space="preserve">LR 33/2009 - Testo unico delle leggi regionali in materia di sanità </t>
  </si>
  <si>
    <t xml:space="preserve">Art. 114 </t>
  </si>
  <si>
    <t xml:space="preserve">Ospitalità nei canili rifugio - canile sanitario </t>
  </si>
  <si>
    <t xml:space="preserve">LR 3/2009 - Norme regionali in materia di espropriazione per pubblica utilità </t>
  </si>
  <si>
    <t xml:space="preserve">Art. 3 </t>
  </si>
  <si>
    <t xml:space="preserve">Funzioni di autorità espropriante per le espropriazioni finalizzate alla realizzazione di opere pubbliche o di pubblica utilità. </t>
  </si>
  <si>
    <t xml:space="preserve">Funzioni di autorità espropriante per specifici procedimenti di competenza regionale, se delegati, previa intesa. </t>
  </si>
  <si>
    <t xml:space="preserve">LR 31/2008 - Testo unico delle leggi regionali in materia di agricoltura, foreste, pesca e sviluppo rurale  </t>
  </si>
  <si>
    <t xml:space="preserve">Art. 24 c.5 </t>
  </si>
  <si>
    <t xml:space="preserve">Interventi a sostegno dell’agricoltura in montagna e in alta pianura – funzioni amministrative </t>
  </si>
  <si>
    <t xml:space="preserve">Art. 34 c. 2 </t>
  </si>
  <si>
    <t xml:space="preserve">Funzioni amministrative concernenti: </t>
  </si>
  <si>
    <t xml:space="preserve">a) miglioramento e sviluppo delle produzioni animali e vegetali di rilevante interesse locale </t>
  </si>
  <si>
    <t xml:space="preserve">b) sistemazioni idraulico-agrario-forestali e manutenzioni di piccola entità delle aree boscate </t>
  </si>
  <si>
    <t xml:space="preserve">c) interventi in materia di forestazione, silvicoltura e arboricoltura, compresi l'assestamento e la pianificazione dei beni silvo-pastorali, nonché l'organizzazione delle squadre antincendi boschivi </t>
  </si>
  <si>
    <t xml:space="preserve">d) vincolo idrogeologico </t>
  </si>
  <si>
    <t xml:space="preserve">e) interventi per la realizzazione, il ripristino e la manutenzione di infrastrutture al servizio delle attività agro-silvo-pastorali </t>
  </si>
  <si>
    <t xml:space="preserve">f) attuazione dei lavori di pronto intervento di cui all'articolo 33, comma 1, lettera z </t>
  </si>
  <si>
    <t xml:space="preserve">g) erogazione dell'indennità compensativa </t>
  </si>
  <si>
    <t xml:space="preserve">h) contributi per l'acquisto di macchine per la meccanizzazione forestale </t>
  </si>
  <si>
    <t xml:space="preserve">i) contributi per l'abbandono produttivo dei terreni coltivati e gli incentivi per il rimboschimento. </t>
  </si>
  <si>
    <t xml:space="preserve">Art. 41 </t>
  </si>
  <si>
    <t xml:space="preserve">Funzioni amministrative relative al rilascio delle autorizzazioni per la trasformazione del bosco, coordinandole con le procedure inerenti ai vincoli paesistici. </t>
  </si>
  <si>
    <t xml:space="preserve">Art. 44 </t>
  </si>
  <si>
    <t xml:space="preserve">Autorizzazione alla trasformazione d’uso del suolo, per il territorio di competenza </t>
  </si>
  <si>
    <t xml:space="preserve">Art. 45 </t>
  </si>
  <si>
    <t xml:space="preserve">Partecipazione a iniziative di previsione, prevenzione e lotta attiva agli incendi boschivi, nonché ad attività di informazione e formazione; ausilio a comuni e province per le attività necessarie per il rispetto di divieti e prescrizioni di cui all’art. 10, l. 353/2000 </t>
  </si>
  <si>
    <t xml:space="preserve">Predisposizione, per i territori di competenza, dei piani di indirizzo forestale per la valorizzazione delle risorse silvo-pastorali. Approvazione dei piani di assestamento forestale e loro varianti, nel territorio di competenza. </t>
  </si>
  <si>
    <t xml:space="preserve">Art. 51 </t>
  </si>
  <si>
    <t xml:space="preserve">Erogazione di indennità compensative </t>
  </si>
  <si>
    <t xml:space="preserve">Art. 52 </t>
  </si>
  <si>
    <t xml:space="preserve">Sistemazioni idraulico-forestali </t>
  </si>
  <si>
    <t xml:space="preserve">Art. 59 c.2 </t>
  </si>
  <si>
    <t xml:space="preserve">Predisposizione di piani di viabilità agro-silvo-pastorale, nell'ambito dei piani di indirizzo forestale </t>
  </si>
  <si>
    <t xml:space="preserve">Art. 61 </t>
  </si>
  <si>
    <t xml:space="preserve">Coinvolgimento, nei territori di competenza, nelle attività di vigilanza e sanzionatorie previste dall’art. 61, con irrogazione e introito sanzioni amministrative </t>
  </si>
  <si>
    <t xml:space="preserve">Art. 78 </t>
  </si>
  <si>
    <t xml:space="preserve">Funzioni di bonifica e irrigazione </t>
  </si>
  <si>
    <t xml:space="preserve">Art. 107 </t>
  </si>
  <si>
    <t xml:space="preserve">Vigilanza sull’applicazione delle disposizioni in tema di raccolta funghi </t>
  </si>
  <si>
    <t xml:space="preserve">Artt. 115, 117, 118, 121, 124 126 e 127 </t>
  </si>
  <si>
    <t xml:space="preserve">Funzioni amministrative in materia di tartufi </t>
  </si>
  <si>
    <t xml:space="preserve">Art. 134 </t>
  </si>
  <si>
    <t xml:space="preserve">Gestione di tratti di corpi idrici classificati ai fini della pesca </t>
  </si>
  <si>
    <t xml:space="preserve">LR 10/2008 - Disposizioni per la tutela e la conservazione della piccola fauna, della flora e della vegetazione </t>
  </si>
  <si>
    <t xml:space="preserve">Art. 14 </t>
  </si>
  <si>
    <t xml:space="preserve">Attività di vigilanza per la tutela e la conservazione della piccola fauna, della flora e della vegetazione spontanea </t>
  </si>
  <si>
    <t xml:space="preserve">LR 16/2007 - Testo unico delle leggi regionali in materia di istituzione di parchi  </t>
  </si>
  <si>
    <t xml:space="preserve">Funzioni di (partecipazione alla) gestione di varie aree protette regionali, anche riguardo ad attività di valorizzazione, ripristino e vigilanza dei monumenti naturali compresi nel proprio territorio; </t>
  </si>
  <si>
    <t xml:space="preserve">Art. 47 </t>
  </si>
  <si>
    <t xml:space="preserve">Ente gestore del Parco regionale Adamello </t>
  </si>
  <si>
    <t xml:space="preserve">Art. 120 </t>
  </si>
  <si>
    <t xml:space="preserve">Ente gestore Parco regionale Orobie Bergamasche tramite consorzio tra 3 CCMM </t>
  </si>
  <si>
    <t xml:space="preserve">Art. 130 </t>
  </si>
  <si>
    <t xml:space="preserve">Ente gestore Parco regionale Orobie Valtellinesi tramite consorzio tra 3 CCMM e la Provincia di Sondrio </t>
  </si>
  <si>
    <t xml:space="preserve">Art. 138 - 140 </t>
  </si>
  <si>
    <t xml:space="preserve">Ente gestore e coincidente con la CM del Parco regionale Alto Garda Bresciano </t>
  </si>
  <si>
    <t xml:space="preserve">Art. 189 </t>
  </si>
  <si>
    <t xml:space="preserve">Ente gestore Parco regionale della Grigna settentrionale </t>
  </si>
  <si>
    <t xml:space="preserve">LR 12/2005 - Legge per il governo del territorio </t>
  </si>
  <si>
    <t xml:space="preserve">Art. 17 </t>
  </si>
  <si>
    <t xml:space="preserve">LR 9/2005 - Nuova disciplina del servizio volontario di vigilanza ecologica </t>
  </si>
  <si>
    <t>Art. 3 c. 3</t>
  </si>
  <si>
    <t xml:space="preserve">Organizzazione delle guardie ecologiche volontarie </t>
  </si>
  <si>
    <t xml:space="preserve">Cura in ambito montano della predisposizione dei piani comunali o intercomunali di emergenza e della loro attuazione, sulla base delle direttive regionali </t>
  </si>
  <si>
    <t xml:space="preserve">LR 1/2000 - Riordino del sistema delle autonomie in Lombardia. Attuazione del D.lgs. 31 marzo 1998 n. 112 </t>
  </si>
  <si>
    <t xml:space="preserve">Art. 2 c. 14 </t>
  </si>
  <si>
    <t xml:space="preserve">Gestione degli interventi relativi al sostegno dell'artigianato tradizionale nel territorio di competenza. </t>
  </si>
  <si>
    <t xml:space="preserve">Art. 3 c. 110 </t>
  </si>
  <si>
    <t xml:space="preserve">Funzioni concernenti la progettazione, l’esecuzione e la gestione di opere di difesa del suolo relative alle aree, ai manufatti e alle infrastrutture di proprietà dei singoli enti, ivi comprese le opere di pronto intervento, di monitoraggio e di prevenzione </t>
  </si>
  <si>
    <t xml:space="preserve">Attribuzione del ruolo di stazione appaltante in funzione di diversi programmi di finanziamento per opere di difesa del suolo. </t>
  </si>
  <si>
    <t xml:space="preserve">Attività di vigilanza nella coltivazione di sostanze minerali di cava </t>
  </si>
  <si>
    <t xml:space="preserve">LR 23/1992 - Norme per l’esecuzione degli interventi straordinari per la ricostruzione e la rinascita della Valtellina e delle adiacenti zone delle province di Bergamo, Brescia e Como colpite dagli eventi calamitosi dell’estate 1987  </t>
  </si>
  <si>
    <t xml:space="preserve">Art. 2 </t>
  </si>
  <si>
    <t xml:space="preserve">Esecuzione delle opere di sistemazione idrogeologica locale, di manutenzione idrogeologica, idraulica, agraria e forestale, nonché di quelle di bonifica agraria – Legge Valtellina n.102\90 </t>
  </si>
  <si>
    <t>LR 26/2014 Norme per la promozione e lo sviluppo delle attività motorie e sportive, dell’impiantistica sportiva e per l’esercizio delle professioni sportive inserenti alla montagna</t>
  </si>
  <si>
    <t>Ulteriori conferimenti (precisare)</t>
  </si>
  <si>
    <t>SERVIZIO / PROGRAMMA</t>
  </si>
  <si>
    <t>Raccolta e smaltimento rifiuti urbani e relativi tributi</t>
  </si>
  <si>
    <t>Interventi per famiglie</t>
  </si>
  <si>
    <t>Catasto</t>
  </si>
  <si>
    <t>Valorizzazione e sviluppo della zona omogenea montana</t>
  </si>
  <si>
    <t>Coordinamento dell'attività amministrativa dei Comuni associati</t>
  </si>
  <si>
    <t>Contrasto allo spopolamento montano</t>
  </si>
  <si>
    <t>Difesa del suolo e mitigazione del rischio idrogeologico</t>
  </si>
  <si>
    <t>Potenziamento infrastrutture</t>
  </si>
  <si>
    <t>Servizi per la crescita culturale e sociale della popolazione</t>
  </si>
  <si>
    <t>Sviluppo e ammodernamento dell'agricoltura</t>
  </si>
  <si>
    <t>Sviluppo e ammodernamento dei settori artigianale, commerciale, industriale</t>
  </si>
  <si>
    <t>Sviluppo e ammodernamento del settore turistico</t>
  </si>
  <si>
    <t>Tutela del paesaggio, del patrimonio storico, artistico e culturale</t>
  </si>
  <si>
    <t>Tutela delle tradizioni culturali</t>
  </si>
  <si>
    <t>Comuni appartenenti alla Comunità montana</t>
  </si>
  <si>
    <t>Superficie</t>
  </si>
  <si>
    <t>STRUTTURA ORGANIZZATIVA DELLA CM</t>
  </si>
  <si>
    <t>STRUTTURA ORGANIZZATIVA DI EVENTUALI SOCIETA' IN HOUSE PARTECIPATE DALLA CM</t>
  </si>
  <si>
    <t>EVENTUALI NOTE DI PRECISAZIONE</t>
  </si>
  <si>
    <t>FUNZIONI DA STATUTO / PROGRAMMA DI MANDATO (ESEMPI DI DECLINAZIONI)</t>
  </si>
  <si>
    <t>ESEMPI</t>
  </si>
  <si>
    <t>2.A - FUNZIONI CONFERITE DA REGIONE LOMBARDIA ALLE COMUNITA' MONTANE</t>
  </si>
  <si>
    <t>2.B - FUNZIONI ASSOCIATE SVOLTE IN CONVENZIONE PER CONTO DEI COMUNI</t>
  </si>
  <si>
    <t>Sostenibilità ambientale e biodiversità</t>
  </si>
  <si>
    <t>CONTESTO AMBIENTALE, IDROGEOLOGICO E FORESTALE</t>
  </si>
  <si>
    <t>Innovazione dei sistemi energetici</t>
  </si>
  <si>
    <t>Valorizzazione del patrimonio forestale e filiera bosco-legno</t>
  </si>
  <si>
    <t>1. CONTESTO E STRUTTURA DELLA CM</t>
  </si>
  <si>
    <t>POPOLAZIONE E INNOVAZIONI ISTITUZIONALI</t>
  </si>
  <si>
    <t>DOTAZIONE DI PERSONALE AL 31/12 DELL'ANNO PRECEDENTE</t>
  </si>
  <si>
    <t>Eventi di rilievo accaduti nell'annualità precedente pertinenti con le funzioni della CM (Es.: frana nel Sebino)</t>
  </si>
  <si>
    <t xml:space="preserve">INNOVAZIONI INTERVENUTE NELL'ANNUALITA' PRECEDENTE </t>
  </si>
  <si>
    <t>SE SVOLTE, PRECISARE CHE TIPO DI ATTIVITA' E' STATA ATTUATA DALLA CM NELL'ESERCIZIO PRECEDENTE</t>
  </si>
  <si>
    <t>SE VERIFICATESI, SEGNALARE LE INNOVAZIONI INTRODOTTE NELL'ESERCIZIO PRECEDENTE</t>
  </si>
  <si>
    <t xml:space="preserve">SE SVOLTE, INDICARE I VOLUMI (numero di pratiche o altro) A CONSUNTIVO DELLE ATTIVITA' PER L'ANNO DI ESERCIZIO PRECEDENTE </t>
  </si>
  <si>
    <t>PROCEDURE DI RENDICONTAZIONE GIA' ATTIVE SULLA MATERIA PRESSO LA REGIONE (Indicare riferimenti)</t>
  </si>
  <si>
    <t xml:space="preserve"> </t>
  </si>
  <si>
    <t>2.C - FUNZIONI PROPRIE DELLA COMUNITA' MONTANA COME DA STATUTO E PROGRAMMA DI MANDATO, ULTERIORI RISPETTO AI QUADRI PRECEDENTI</t>
  </si>
  <si>
    <t>Ulteriori funzioni:</t>
  </si>
  <si>
    <t>T1 Personale a Tempo Indeterminato</t>
  </si>
  <si>
    <t>T2 Personale con Contratto o Modalità di Lavoro Flessibile</t>
  </si>
  <si>
    <t xml:space="preserve">T3 Personale Comandato/Distaccato e Fuori Ruolo																																																																																																																</t>
  </si>
  <si>
    <t>T5 Personale Cessato</t>
  </si>
  <si>
    <t>T6 Personale Assunto</t>
  </si>
  <si>
    <t>Presentazione delle innovazioni introdotte nell'organigramma, nell'organizzazione dei servizi e del personale</t>
  </si>
  <si>
    <t>Eventi di rilievo istituzionale accaduti nell'annualità precedente pertinenti con le funzioni della CM (es.: Preparazione Olimpiadi invernali)</t>
  </si>
  <si>
    <t>T2A Personale con Rapporto di Lavoro Flessibile</t>
  </si>
  <si>
    <t>SI1 (contratti co.co.co., incarichi di consulenza, contratti per prestazioni professionali)</t>
  </si>
  <si>
    <t xml:space="preserve"> LR 25/2007 - Interventi regionali in favore della popolazione dei territori montani</t>
  </si>
  <si>
    <t>Art. 3, comma 1</t>
  </si>
  <si>
    <t>Espressione del parere nella classificazione del territorio montano in zone omogenee</t>
  </si>
  <si>
    <t>Art. 5</t>
  </si>
  <si>
    <t>Selezione dei progetti presentati e predisposizione dell’elenco dei progetti ritenuti prioritari, con relativa trasmissione alla Giunta regionale per l’approvazione.</t>
  </si>
  <si>
    <t>Art. 13</t>
  </si>
  <si>
    <t>Art. 25-bis</t>
  </si>
  <si>
    <t>Gestione delle riserve naturali.</t>
  </si>
  <si>
    <t>Rete Natura 2000</t>
  </si>
  <si>
    <t>Archivi storici di pertinenza degli enti locali.</t>
  </si>
  <si>
    <t>L.R.86/1983 - Piano regionale delle aree regionali protette. Norme per l'istituzione e la gestione delle riserve, dei parchi e dei monumenti naturali nonché delle aree di particolare rilevanza naturale e ambientale</t>
  </si>
  <si>
    <t>Funzioni in materia di Parchi Locali di interesse Sovraccomunale (PLIS)</t>
  </si>
  <si>
    <t>Art. 34</t>
  </si>
  <si>
    <t>Normativa regionale multipla</t>
  </si>
  <si>
    <t>LEGGE REGIONALE *</t>
  </si>
  <si>
    <t>Conferimenti in materia di PSR</t>
  </si>
  <si>
    <t>Conferimenti in materia di opere alpine</t>
  </si>
  <si>
    <t>Conferimenti in materia di rifugi alpini e bivacchi</t>
  </si>
  <si>
    <t>Conferimenti in materia di sviluppo di piccole e medie imprese</t>
  </si>
  <si>
    <t>* Per favorire la compilazione l'elenco è proposto con riferimento alle norme originarie. Possono essersi determinati aggiornamenti nella titolazione della normativa</t>
  </si>
  <si>
    <t>ENTRATE CORRENTI</t>
  </si>
  <si>
    <t>ENTRATE IN CONTO CAPITALE</t>
  </si>
  <si>
    <t xml:space="preserve">    Stato</t>
  </si>
  <si>
    <t xml:space="preserve">    Regione (contributo di funzionamento)</t>
  </si>
  <si>
    <t xml:space="preserve">    entrate da altri soggetti</t>
  </si>
  <si>
    <t xml:space="preserve">    autonome</t>
  </si>
  <si>
    <t>TOTALE SPESE</t>
  </si>
  <si>
    <t>SPESE CORRENTI</t>
  </si>
  <si>
    <t xml:space="preserve">    redditi da lavoro dipendente</t>
  </si>
  <si>
    <t>SPESE IN CONTO CAPITALE</t>
  </si>
  <si>
    <t>ENTRATE PER FONTE DI PROVENIENZA</t>
  </si>
  <si>
    <t xml:space="preserve">    Regione</t>
  </si>
  <si>
    <t xml:space="preserve">    Regione (per altre entrate)</t>
  </si>
  <si>
    <t>2 Funzioni di istruzione pubblica e relative alla cultura e ai beni culturali</t>
  </si>
  <si>
    <t>3 Funzioni nel settore sportivo, ricreativo e del turismo</t>
  </si>
  <si>
    <t>5 Funzioni nel settore sociale</t>
  </si>
  <si>
    <t>6 Funzioni nel campo dello sviluppo economico</t>
  </si>
  <si>
    <t>3 - INDICATORI DI BILANCIO</t>
  </si>
  <si>
    <t>ENTRATE RIFERITE ALL'ANNUALITA' OGGETTO DI MONITORAGGIO</t>
  </si>
  <si>
    <t>1 Funzioni generali di amministrazione di gestione e di controllo</t>
  </si>
  <si>
    <t>SPESE RIFERITE ALL'ANNUALITA' OGGETTO DI MONITORAGGIO</t>
  </si>
  <si>
    <t>SPESA CORRENTE PER FUNZIONE</t>
  </si>
  <si>
    <t>Per investimenti</t>
  </si>
  <si>
    <t>SE SVOLTE, PRECISARE CHE TIPO DI ATTIVITA' E' STATA ATTUATA DALLA CM NELL'ESERCIZIO PRECEDENTE E ENTITA' DEL FINANZIAMENTO</t>
  </si>
  <si>
    <t xml:space="preserve">    Regione (per funzioni conferite)</t>
  </si>
  <si>
    <t>2.D - PARTECIPAZIONE A BANDI E INIZIATIVE STRAORDINARIE DIVERSE DAI QUADRI PRECEDENTI</t>
  </si>
  <si>
    <t>4 Funzioni riguardanti la gestione del territorio e dell'ambiente</t>
  </si>
  <si>
    <t>Allegato A</t>
  </si>
  <si>
    <t xml:space="preserve">1. RELAZIONE ANNUALE  DELLE  COMUNITA' MONTANE AI SENSI DELL'ART. 15 LEGGE REGIONALE 19/2008                                                                             </t>
  </si>
  <si>
    <t>Riportare i quadri del  Conto annuale:</t>
  </si>
  <si>
    <t>Tutela, valorizzazione e recupero ambientale</t>
  </si>
  <si>
    <t>Sistema di Protezione civile</t>
  </si>
  <si>
    <t>Reti e servizi di pubblica utilità (SUAP, farmacie, affissioni, pubblicità)</t>
  </si>
  <si>
    <t xml:space="preserve">Strutture destinate a canile </t>
  </si>
  <si>
    <t>Predisposizione, per i territori di competenza, dei piani di indirizzo forestale per la valorizzazione delle risorse silvo-pastorali.</t>
  </si>
  <si>
    <t>Art. 47 c. 2</t>
  </si>
  <si>
    <t xml:space="preserve">Art. 112 </t>
  </si>
  <si>
    <t>Art. 16</t>
  </si>
  <si>
    <t xml:space="preserve">Art. 80 </t>
  </si>
  <si>
    <t>LR 27/2021 - Disposizioni regionali in materia di protezione civile</t>
  </si>
  <si>
    <t xml:space="preserve">Art. 3 c.110 </t>
  </si>
  <si>
    <t>LR 20/2021 - Disciplina della coltivazione sostenibile di sostanze minerali di cava e per la promozione del risparmio di materia prima e dell'utilizzo di materiali riciclati</t>
  </si>
  <si>
    <t xml:space="preserve">Art. 26, co. 3 </t>
  </si>
  <si>
    <t>LR 25/2016 - Politiche regionali in materia culturale - Riordino normativo</t>
  </si>
  <si>
    <t>Norme in materia di biblioteche e archivi storici di Enti Locali o di interesse locale</t>
  </si>
  <si>
    <t>Popolazione residente 1/1/2023</t>
  </si>
  <si>
    <t>TOTALE</t>
  </si>
  <si>
    <t>SERVIZI EROGATI IN FORMA ASSOCIATA DALLA CM PER I COMUNI DEL TERRITORIO - SITUAZIONE AL 2019 (La colonna è fornita già compilata, ripresa dagli atti trasmessi dalla CM)</t>
  </si>
  <si>
    <t>AGGIORNAMENTO DEI SERVIZI EROGATI IN FORMA ASSOCIATA - SITUAZIONE AL CONSUNTIVO 2022 (1. Servizio associato confermato - 2. NUOVO Servizio associato - 3. Servizio associato INTERROTTO)</t>
  </si>
  <si>
    <t>CONSUNTIVO ANNUALITA' 2022</t>
  </si>
  <si>
    <t>Denominazione</t>
  </si>
  <si>
    <t>Nome - Cognome</t>
  </si>
  <si>
    <r>
      <t>Ruolo</t>
    </r>
    <r>
      <rPr>
        <sz val="12"/>
        <color theme="1"/>
        <rFont val="Times New Roman"/>
        <family val="1"/>
      </rPr>
      <t xml:space="preserve"> </t>
    </r>
    <r>
      <rPr>
        <sz val="12"/>
        <color theme="1"/>
        <rFont val="Calibri"/>
        <family val="2"/>
        <scheme val="minor"/>
      </rPr>
      <t>/</t>
    </r>
  </si>
  <si>
    <t>Responsabile di:</t>
  </si>
  <si>
    <t>Tel.</t>
  </si>
  <si>
    <t>Email</t>
  </si>
  <si>
    <t>Presidente</t>
  </si>
  <si>
    <t>Segretario</t>
  </si>
  <si>
    <t>Sede (indirizzo)</t>
  </si>
  <si>
    <t>nome/ cognome, ruolo e contatti telefonici/e-mail</t>
  </si>
  <si>
    <t>COMUNITÀ MONTANA VALLI DEL VERBANO</t>
  </si>
  <si>
    <t>VIA COLLODI 4 - 21016 LUINO</t>
  </si>
  <si>
    <t>COMUNITA' MONTANA VALLI DEL VERBANO</t>
  </si>
  <si>
    <t>Simone Eligio CASTOLDI</t>
  </si>
  <si>
    <t>Giuseppe MENOTTI</t>
  </si>
  <si>
    <t>Renata CARIOLA</t>
  </si>
  <si>
    <t>Alessandro MONFREDINI</t>
  </si>
  <si>
    <t>Area Agricoltura e Foreste</t>
  </si>
  <si>
    <t>Sibiana ONETO</t>
  </si>
  <si>
    <t>Area Amministrativa e Finanziaria</t>
  </si>
  <si>
    <t>Area Tecnica</t>
  </si>
  <si>
    <t>Area Sociale</t>
  </si>
  <si>
    <t>Irene LA POLLA</t>
  </si>
  <si>
    <t>sibiana.oneto@vallidelverbano.va.it</t>
  </si>
  <si>
    <t>renata.cariola@vallidelverbano.va.it</t>
  </si>
  <si>
    <t>alessandro.monfredini@vallidelverbano.va.it</t>
  </si>
  <si>
    <t>irene.lapolla@vallidelverbano.va.it</t>
  </si>
  <si>
    <t>giuseppe.menotti@vallidelverbano.va.it</t>
  </si>
  <si>
    <t>protocollo@vallidelverbano.va.it</t>
  </si>
  <si>
    <t>Agra</t>
  </si>
  <si>
    <t>Azzio</t>
  </si>
  <si>
    <t>Brenta</t>
  </si>
  <si>
    <t>Brezzo di Bedero</t>
  </si>
  <si>
    <t>Brinzio</t>
  </si>
  <si>
    <t>Brissago Valtravaglia</t>
  </si>
  <si>
    <t>Casalzuigno</t>
  </si>
  <si>
    <t>Cassano Valcuvia</t>
  </si>
  <si>
    <t>Castello Cabiaglio</t>
  </si>
  <si>
    <t>Castelveccana</t>
  </si>
  <si>
    <t>Cittiglio</t>
  </si>
  <si>
    <t>Cocquio Trevisago</t>
  </si>
  <si>
    <t>Curiglia con Monteviasco</t>
  </si>
  <si>
    <t>Cuveglio</t>
  </si>
  <si>
    <t>Cuvio</t>
  </si>
  <si>
    <t>Dumenza</t>
  </si>
  <si>
    <t>Duno</t>
  </si>
  <si>
    <t>Ferrera di Varese</t>
  </si>
  <si>
    <t>Gavirate</t>
  </si>
  <si>
    <t>Gemonio</t>
  </si>
  <si>
    <t>Germignaga</t>
  </si>
  <si>
    <t>Grantola</t>
  </si>
  <si>
    <t>Laveno Mombello</t>
  </si>
  <si>
    <t>Luino</t>
  </si>
  <si>
    <t>Maccagno con Pino e Veddasca</t>
  </si>
  <si>
    <t>Masciago Primo</t>
  </si>
  <si>
    <t>Mesenzana</t>
  </si>
  <si>
    <t>Montegrino Valtravaglia</t>
  </si>
  <si>
    <t>Orino</t>
  </si>
  <si>
    <t>Porto Valtravaglia</t>
  </si>
  <si>
    <t>Rancio Valcuvia</t>
  </si>
  <si>
    <t>Tronzano Lago Maggiore</t>
  </si>
  <si>
    <t>NO</t>
  </si>
  <si>
    <t>SI</t>
  </si>
  <si>
    <t>sì</t>
  </si>
  <si>
    <t>ANNUALITA' 2022</t>
  </si>
  <si>
    <t>26 dipendenti di cui 25 donne e 2 uomini con contratto a tempo determinato</t>
  </si>
  <si>
    <t>29 dipendenti di cui 20 donne e 9 uomini con contratto a tempo indeterminato</t>
  </si>
  <si>
    <t>Regione - incendi boschivi</t>
  </si>
  <si>
    <t>Regione - progetti non autosufficienti</t>
  </si>
  <si>
    <t>Regione - Circolare 4</t>
  </si>
  <si>
    <t>Regione - impianti di risalita</t>
  </si>
  <si>
    <t>Regione - 0-6 anni</t>
  </si>
  <si>
    <t>Si sta realizzando un percorso in estensione nella zona nord della Valcuvia (collegamento Luino – Cuvio) al fine di connetterlo con il tracciato Cittiglio-Laveno.</t>
  </si>
  <si>
    <t>Spese coperte dai Comuni aderenti al servizio</t>
  </si>
  <si>
    <t xml:space="preserve">Con Delibera G.E. n. 77/2022 è stata programmata l'attività per l'anno 2022 </t>
  </si>
  <si>
    <t>Già rendicontato in Regione Lombardia lettera del 22/02/2023</t>
  </si>
  <si>
    <t>Con Delibera della G.E. n. 48/2022 sono stati definiti gli indirizzi e pianificazione degli interventi per l'anno 2022</t>
  </si>
  <si>
    <t>n. 26 determine</t>
  </si>
  <si>
    <t>Già rendicontata in data 28/05/2023</t>
  </si>
  <si>
    <t>annualmente vengono proposti corsi di aggiornamento e materiale idoneo agli aderenti al servizio</t>
  </si>
  <si>
    <t>n. 4 determine sanzionatorie</t>
  </si>
  <si>
    <t>https://insubriparksturismo.eu/</t>
  </si>
  <si>
    <t>Missione 6 e 7</t>
  </si>
  <si>
    <t>Missione 5</t>
  </si>
  <si>
    <t>Missione 12</t>
  </si>
  <si>
    <t>Missione 14</t>
  </si>
  <si>
    <t>Missione 9 - 10 - 16</t>
  </si>
  <si>
    <t>Missione 1</t>
  </si>
  <si>
    <t>ACQUISTO ATTREZZATURA VARIA: CELLULARI,
RADIO RICETRASMITTENTI</t>
  </si>
  <si>
    <t>4 determine - 143 uscite - 8 rapporti di servizio</t>
  </si>
  <si>
    <t>Sì</t>
  </si>
  <si>
    <t>Regione - L.R. Torrente Margorabbia per studi sottobacino</t>
  </si>
  <si>
    <t>Regione - L.R. Torrente Boesio per studi sottobacino</t>
  </si>
  <si>
    <t>Regione - assistenti familiari</t>
  </si>
  <si>
    <t>Regione - dopo di noi</t>
  </si>
  <si>
    <t>Regione - emergenze abitative</t>
  </si>
  <si>
    <t>0332505001 0150</t>
  </si>
  <si>
    <t>0332505001 0152</t>
  </si>
  <si>
    <t>0332505001 0101</t>
  </si>
  <si>
    <t>0332505001 0125</t>
  </si>
  <si>
    <t>0332505001 0130</t>
  </si>
  <si>
    <t>0332658503</t>
  </si>
  <si>
    <t>Referenti che hanno concorso alla compilazione</t>
  </si>
  <si>
    <t>Esondazione torrenti sul territorio Comune di Casalzuigno 8/9 settembre 2022</t>
  </si>
  <si>
    <t>Frana mulattiera di accesso alla loc. Mulini di Piero del Comune di Curiglia con Monteviasco</t>
  </si>
  <si>
    <t>Dissesti vari sulla strada VASP Piero Lozzo</t>
  </si>
  <si>
    <t>Dissesti strada Muceno San Michele</t>
  </si>
  <si>
    <t>che con deliberazione deliberazione GE n. 80/2021 sono state adottate modifiche al Titolo II del vigente Regolamento di organizzazione degli uffici e dei servizi, finalizzate alla definizione di un nuovo sistema organizzativo;</t>
  </si>
  <si>
    <t xml:space="preserve">con deliberazione deliberazione GE n. 81/2021 si è proceduto ad operare una revisione della struttura organizzativa, secondo criteri di chiarezza organizzativa e di ottimizzazione delle risorse, e che detta nuova organizzazione ha avuto decorrenza dal 1 dicembre 2021 nella seguenti articolazioni organizzative; </t>
  </si>
  <si>
    <t>Dissesti versante a monte strada Zenna Monte di Pino</t>
  </si>
  <si>
    <t>Esondazione torrente Serpillo in Comuni di Brenta/Cittiglio</t>
  </si>
  <si>
    <t>Problematiche idraulico-forestali loc. Ghetto in Comune di Cittiglio</t>
  </si>
  <si>
    <t xml:space="preserve">Rilascio autorizzazioni apertura al pubblico in caso di neve degli impianti </t>
  </si>
  <si>
    <t>Bando Skyfitness</t>
  </si>
  <si>
    <t>macro 101 - parte 102 e 103</t>
  </si>
  <si>
    <t>5 Incendi:</t>
  </si>
  <si>
    <t>Gambarogno (Svizzera) 30/01/2022 riuscito a spegnere il 16/02/2022</t>
  </si>
  <si>
    <t>Castello Cabiaglio 30/01/2022</t>
  </si>
  <si>
    <t>Montegrigno Valtravaglia 24/03/2022</t>
  </si>
  <si>
    <t>Duno 12/04/2022</t>
  </si>
  <si>
    <t>Cittiglio 3/08/2022</t>
  </si>
  <si>
    <r>
      <rPr>
        <b/>
        <sz val="12"/>
        <color theme="1"/>
        <rFont val="Calibri"/>
        <family val="2"/>
        <scheme val="minor"/>
      </rPr>
      <t>Odelscalchi 2022</t>
    </r>
    <r>
      <rPr>
        <sz val="12"/>
        <color theme="1"/>
        <rFont val="Calibri"/>
        <family val="2"/>
        <scheme val="minor"/>
      </rPr>
      <t xml:space="preserve"> esercitazione transfrontaliera protezione civile_ esercito e RL_ Confederazione Elvetica Pompieri soxccorso sanitario e croce rossa agenzia regionale emergenzas e urgenza AREU</t>
    </r>
  </si>
  <si>
    <t>Conclusione di intervento di recupero di aree pascolive mediante sfalcio della copertura arboreo-arbustiva</t>
  </si>
  <si>
    <t>6 determine e 2 mandati di pagamento</t>
  </si>
  <si>
    <t>Accordo tra PA ex art. 15 L. 241/90 per la progettazio0ne</t>
  </si>
  <si>
    <t>Intervento condotto su finanziamento di privati (Fondazione Cariplo)</t>
  </si>
  <si>
    <t>n. 15 Decreti forestali - n. 14 pareri paesaggistici e forestali rilasciati in Conferenza di Servizio n. 4 autorizzazioni in deroga RR 7/2007</t>
  </si>
  <si>
    <t>Emissione ordinanze ingiunzione per violazione alle norme di legge regionale n. 31 del 5/12/2008 art. 44 c. 2 Trasformazione non autorizzata d'uso del suolo soggetto a vincolo idrogeologico</t>
  </si>
  <si>
    <t>n. 1 autorizzazione vincolo idrogeologico e n. 8 ordinanze ingiunzioni</t>
  </si>
  <si>
    <t>Rilascio autorizzazioni al transito su strade VASP</t>
  </si>
  <si>
    <t>N. 34 autorizzazioni transito strade VASP</t>
  </si>
  <si>
    <t>Controllo del territorio</t>
  </si>
  <si>
    <t>n. 1 delibera di Giunta - Approvazione Programma annuale GEV</t>
  </si>
  <si>
    <t>Intervento di sistemazione idraulico forestale finalizzato alla conservazione del Gambero di fiume autoctono Austropotamobius pallipes accompagnato da Piano della comunicazione specifico</t>
  </si>
  <si>
    <t>Rendicontazione per l'intervento idraulico già realizzata nell'ambito del progetto LIFE Gestire. Piano della comunicazione da rendicontare nel 2023</t>
  </si>
  <si>
    <t>Piano di assestamento forestale dell'Unione dei Comuni Lombardi Prealpi validità 2022/2037 approvazione - Piano di assestamento forestale Comuni di Maccagno con Pino e Veddasca - Mesenzana e Montegrino Valtravaglia - Validità 2022/2037 Approvazione</t>
  </si>
  <si>
    <t>Accertamenti di compatibilità paesaggistica, sanzioni pecunarie paesaggistiche, autorizzazioni</t>
  </si>
  <si>
    <t>n. 3 accertamenti di compatibilità paesaggistica, n. 4 provvedimenti sanzionatori di natura pecuniaria ex art. 167 del DLgs 42/2004 n. 33 autorizzazioni paesaggistiche</t>
  </si>
  <si>
    <t>Monitoraggio dell'azione di recupero ambientale di miniera di cemento attività in Comune di Gemonio e Caravate (VA) - Convenzione approvata con Assemblea CMVV n. 29/2015</t>
  </si>
  <si>
    <t>Procedura di Valutazione di incidenza - Realizzazione di manuale cartaceo per il tagliatore boschivo in siti di Natura 2000 con versione digitale - Partecipazione alla stesura dei testi del libro "Gli uccelli della Provincia di Varese"</t>
  </si>
  <si>
    <t>n. 32 pareri rilasciati</t>
  </si>
  <si>
    <t>Attività delegata e approvazione convenzione con OPR2</t>
  </si>
  <si>
    <t>gestione amministrativa domande di pagamento e controlli</t>
  </si>
  <si>
    <t>autonome per commissione paesaggio</t>
  </si>
  <si>
    <t>autonome per SUAP</t>
  </si>
  <si>
    <t>autonome per Protezione Civile</t>
  </si>
  <si>
    <t>Bacino Imbrifero Montano</t>
  </si>
  <si>
    <t>Privati per recupero aree forestali</t>
  </si>
  <si>
    <t>da Comune per infrastruttura viabilistica Piana del Margorabbia</t>
  </si>
  <si>
    <t xml:space="preserve">    autonome - contributo statutario</t>
  </si>
  <si>
    <t>autonome - diritti di rogito</t>
  </si>
  <si>
    <t>Regione - sanzioni amministrative</t>
  </si>
  <si>
    <t>autonome - diritti SUAP</t>
  </si>
  <si>
    <t>da Comuni per gestione rifiuti</t>
  </si>
  <si>
    <r>
      <t xml:space="preserve">   </t>
    </r>
    <r>
      <rPr>
        <b/>
        <sz val="8"/>
        <rFont val="Verdana"/>
        <family val="2"/>
      </rPr>
      <t xml:space="preserve"> entrate da altri soggetti</t>
    </r>
  </si>
  <si>
    <t>Privati - Colacem sottiscritta convenzione</t>
  </si>
  <si>
    <t>Privati - rimborsi diversi</t>
  </si>
  <si>
    <t>Privati - visure Catasto</t>
  </si>
  <si>
    <t>da Comuni per gestione Catasto</t>
  </si>
  <si>
    <t>da Comuni per aggiornamento Piano emergenza com.le</t>
  </si>
  <si>
    <t>Regione - attività OPR agricoltura</t>
  </si>
  <si>
    <t>Legge Regionale 9/2005 - GEV</t>
  </si>
  <si>
    <t>da Enti diversi per visite guidate</t>
  </si>
  <si>
    <t>da Comuni per Convenzione canile</t>
  </si>
  <si>
    <t>da CONAI per recupero rifiuti</t>
  </si>
  <si>
    <t>Regione - gestioni associate</t>
  </si>
  <si>
    <t>da Comuni per convenzione personale</t>
  </si>
  <si>
    <t>da Comuni per convenzione SUAP</t>
  </si>
  <si>
    <t>da Comuni per convenzione Protezione Civile</t>
  </si>
  <si>
    <t>da privati per interventi sostitutivi recupero aree forestali</t>
  </si>
  <si>
    <t>Regione - fondo montagna LR 19/2008</t>
  </si>
  <si>
    <t>attività di accertamento compatibilità paesaggistica</t>
  </si>
  <si>
    <t>da altri per fitto immobili</t>
  </si>
  <si>
    <t>da altri per impianto fotovoltaico</t>
  </si>
  <si>
    <t>Bando strategia Valli del Verbano 20-30</t>
  </si>
  <si>
    <t>GESTIONE BENI IMMOBILI DELL'ENTE - Sala ipogea</t>
  </si>
  <si>
    <t>Polo per la castanicoltura - Strategia Valli del Verbano 20_30</t>
  </si>
  <si>
    <t>Strutture Ricreative all'aria aperta - Strategia Valli del Verbano 20_30</t>
  </si>
  <si>
    <t>Rete cicloturistica Brissago Valtravaglia  - Strategia Valli del Verbano 20_30</t>
  </si>
  <si>
    <t>Rete cicloturistica Porto Valtravaglia  - Strategia Valli del Verbano 20_30</t>
  </si>
  <si>
    <t>Piattaforme digitali Hardware e Software - Strategia Valli del Verbano 20_30</t>
  </si>
  <si>
    <t>Fondo Montagna</t>
  </si>
  <si>
    <t>Anno 2022</t>
  </si>
  <si>
    <t>Anno 2023</t>
  </si>
  <si>
    <t>Anno 2024</t>
  </si>
  <si>
    <t>Centro di raccolta - Cavona di Cuveglio</t>
  </si>
  <si>
    <t>1 - Rete ciclopedonale dei Laghi del varesotto – Opere di straordinaria manutenzione (Lotto 3)</t>
  </si>
  <si>
    <t>2 - Magazzino comunitario di Via Collodi - Luino (VA). Demolizione edificio esistente e realizzazione di nuovo parcheggio.</t>
  </si>
  <si>
    <t>3 - Manutenzione straordinaria di Via Bertolino, consolidamento terrapieno con muro di sostegno e realizzazione di nuovo marciapiede - Ferrera (VA).</t>
  </si>
  <si>
    <t>4 - Progetto di valorizzazione montana del territorio della Comunità Montana Valli del verbano. Recupero funzionale immobili mulini di Piero e messa in sicurezza strada di accesso.</t>
  </si>
  <si>
    <t>5 - Asilo nido Del Verbano – Cuveglio (VA). Intervento di manutenzione straordina per riqualificazione energetica dell’impianto termico.</t>
  </si>
  <si>
    <t>Cofinanziamento CMVV</t>
  </si>
  <si>
    <t>Cofinanziamento Comuni</t>
  </si>
  <si>
    <t>Valli Prealpine - Progetto Laghi in bicicletta</t>
  </si>
  <si>
    <t>“I laghi in bicicletta" in collaborazione con la Comunità Montana del Piambello</t>
  </si>
  <si>
    <t xml:space="preserve">Progetto Bosco Clima - azione 1-2-6-18+19 +21+25+26 +29 </t>
  </si>
  <si>
    <t>Progetto Bosco Clima - azione 7- 8-9-22</t>
  </si>
  <si>
    <t>Progetto Bosco Clima - azione 20 Governance interna</t>
  </si>
  <si>
    <t>Progetto Bosco Clima - trasferimenti correnti a consorzi ed enti gestori di parchi e aree naturali protette</t>
  </si>
  <si>
    <t>Progetto Bosco Clima - trasferimenti correnti a istituzioni e strutture didattiche e scientifiche di ordine superiore pubbliche o private.</t>
  </si>
  <si>
    <t>Progetto Bosco Clima - trasferimenti correnti a terzi finalizzati alla divulgazione della scienza</t>
  </si>
  <si>
    <t>Progetto Bosco Clima - trasferimenti correnti ad associazioni finalizzate alla conservazione della biodiversità e all'educazione ambientale.</t>
  </si>
  <si>
    <t>Progetto Bosco Clima - trasferimenti correnti a terzi (cast)</t>
  </si>
  <si>
    <t>Progetto Bosco Clima - azione 4-5-10-11 progettazione, dl e lavori</t>
  </si>
  <si>
    <t>Bosco Clima Fondazione Cariplo</t>
  </si>
  <si>
    <t>Lotto 1 - REALIZZAZIONE RETE CICLOPEDONALE CMVV /TRATTO CUVIO - GEMONIO</t>
  </si>
  <si>
    <t>Lotto 2 - REALIZZAZIONE RETE CICLOPEDONALE CMVV/TRATTO CUVIO - GEMONIO</t>
  </si>
  <si>
    <t>Lotto 3 - REALIZZAZIONE RETE CICLOPEDONALE CMVV/TRATTO CUVIO - GEMONIO</t>
  </si>
  <si>
    <t>Lotto 4 - REALIZZAZIONE RETE CICLOPEDONALE CMVV/TRATTO CUVIO - GEMONIO</t>
  </si>
  <si>
    <t>Lotto 5 - REALIZZAZIONE RETE CICLOPEDONALE CMVV/TRATTO CUVIO - GEMONIO</t>
  </si>
  <si>
    <t>Lotto 6 - REALIZZAZIONE RETE CICLOPEDONALE CMVV/TRATTO CUVIO - GEMONIO</t>
  </si>
  <si>
    <t>RETE CICLOPEDONALE</t>
  </si>
  <si>
    <t>Arcumeggia Comune di Casalzuigno - € 40.000,00</t>
  </si>
  <si>
    <t>Impianto illuminazione pubblica nuovo ponte ciclopedonale sul torrente Margorabbia
- Comune di Grantola - € 30.000,00</t>
  </si>
  <si>
    <t>percorso panoramico “Giro del Sole/della Luna” in Comune di Agra € 30.000</t>
  </si>
  <si>
    <t>Anno 2021</t>
  </si>
  <si>
    <t>Manutenzione straordinaria pista ciclabile lotto 2</t>
  </si>
  <si>
    <t>Restauro e adeguamento funzionale villa Walty cap. 33000</t>
  </si>
  <si>
    <t>Interventi di laminazione torrente Boesio</t>
  </si>
  <si>
    <t>TRASFERIMENTO REGIONE LOMBARDIA PER LA REDAZIONE DI UNO STUDIO IDROGEOLOGICO DEL FIUME BOESIO</t>
  </si>
  <si>
    <t>TRASFERIMENTO REGIONE LOMBARDIA PER LA REDAZIONE DI UNO STUDIO IDROGEOLOGICO DEL FIUME MARGORABBIA</t>
  </si>
  <si>
    <t>Interpretando Suoni e Luoghi</t>
  </si>
  <si>
    <t>Terra e Gente</t>
  </si>
  <si>
    <t>Elisuperficie</t>
  </si>
  <si>
    <t xml:space="preserve">Messa in sicurezza movimento franoso Piero </t>
  </si>
  <si>
    <t xml:space="preserve">Ponte di Piero </t>
  </si>
  <si>
    <t>Cascate Fermona</t>
  </si>
  <si>
    <t>Ristrutturazione e messa in sicurezza centro raccolta rifiuti Luino</t>
  </si>
  <si>
    <t>12.1</t>
  </si>
  <si>
    <t>12.7</t>
  </si>
  <si>
    <t>12.5</t>
  </si>
  <si>
    <t>Attività di supporto - Art. 2, comma 2, lett. a) del vigente Statuto comunitario il quale prevede che la Comunità Montana promuova, favorisca e coordini le iniziative pubbliche e private rivolte alla valorizzazione economica, sociale, ambientale e turistica del proprio territorio;</t>
  </si>
  <si>
    <t xml:space="preserve">Cultura </t>
  </si>
  <si>
    <t>Sport</t>
  </si>
  <si>
    <t>Turismo</t>
  </si>
  <si>
    <t xml:space="preserve">Progetto comunicazione, marketing turistico e brand territoriale nelle Valli del Verbano" e Accessibilità al territorio e patrimonio rurale nelle Valli del Verbano </t>
  </si>
  <si>
    <t>Pubblicazione</t>
  </si>
  <si>
    <t>Presentazione</t>
  </si>
  <si>
    <t>Relatori</t>
  </si>
  <si>
    <t>materiali</t>
  </si>
  <si>
    <t>educatori</t>
  </si>
  <si>
    <t>Spese di funzionamento</t>
  </si>
  <si>
    <t>Fondo Sociale di Solidarietà per il pagamento degli oneri derivanti dall'ospitalità a carico dei comuni per i minori sottoposti a provvedimento dell'Autorità Giudiziaria</t>
  </si>
  <si>
    <t>Formazioni sulle tematiche dell’affido</t>
  </si>
  <si>
    <t>Sportello immigrati</t>
  </si>
  <si>
    <t>DGR 6819 del 02/08/2022</t>
  </si>
  <si>
    <t>Fondo Sociale Regionale 2022</t>
  </si>
  <si>
    <t xml:space="preserve">Fondo per la Non Autosufficienza </t>
  </si>
  <si>
    <t>Misura B2 - DGR 4138/20</t>
  </si>
  <si>
    <t>Buoni a sostegno delle difficoltà abitative</t>
  </si>
  <si>
    <t>DGR 5324/21</t>
  </si>
  <si>
    <t>Programma Operativo Regionale Dopo di Noi</t>
  </si>
  <si>
    <t>DGR 3250/2020 e DGR 3404/2020</t>
  </si>
  <si>
    <t>FNPS 2019 emergenza Covid-19</t>
  </si>
  <si>
    <t>DGR 3054/2020</t>
  </si>
  <si>
    <t>Emergenza abitativa Covid-19</t>
  </si>
  <si>
    <t>DGR 6573 del 30/06/22</t>
  </si>
  <si>
    <t>DGR 7626/2017</t>
  </si>
  <si>
    <t>intervento della misura comunità per minori vittime di abuso, violenza e grave maltrattamento accolti in servizi residenziali</t>
  </si>
  <si>
    <t>Potenziamento servizi sociali ricognizione assistenti sociali assunti a tempo indeterminato – L. 178/2020</t>
  </si>
  <si>
    <t>Decreto del Ministero del Lavoro e delle Politiche Sociali n. 126 del 13/07/22</t>
  </si>
  <si>
    <t>FNPS quota supervisione personale servizi sociali</t>
  </si>
  <si>
    <t>Attivazione tirocini per percettori RDC</t>
  </si>
  <si>
    <t>Servizio di assistenza educativa domiciliare a favore dei minori segnalati al servizio sociale</t>
  </si>
  <si>
    <t>Costituzione di un'equipe dedicata al supporto all'inclusione lavorativa</t>
  </si>
  <si>
    <t>fondi propri</t>
  </si>
  <si>
    <t>Laboratori Cultura - Convenzione Colacem</t>
  </si>
  <si>
    <t>totalmente finanziati da Colacem - anno 2022</t>
  </si>
  <si>
    <t>Approvazione bando anno 2022, istruttorie ammissibilità domande 2022, istruttorie ammissione a finanziamento domande 2022, istruttorie di pagamento saldo domande 2021 .</t>
  </si>
  <si>
    <t>n. 5 istruttorie di ammissibilità, n. 3 istruttorie ammissione a finanziamento, n. 7 istruttorie pagamento saldo  -  ( 9 Determine , 1 Delibera G.E.)</t>
  </si>
  <si>
    <t>//</t>
  </si>
  <si>
    <t>Monitoraggio annuale (D.d.s. 5 ottobre 2015 - n. 8079)</t>
  </si>
  <si>
    <t>Istruttorie di pagamento saldo domande 2018 .</t>
  </si>
  <si>
    <t>n. 2  istruttorie pagamento saldo  ( 3 determine )</t>
  </si>
  <si>
    <t>Monitoraggio annuale ( D.d.s. 19 giugno 2020 - n. 7172)</t>
  </si>
  <si>
    <t>Trattasi di interventi ricadenti in area soggetta a vincolo ambientale/paesaggistico ai sensi del D.Lgs. del 22 gennaio 2004, n. 42, - Codice dei beni culturali e del paesaggio, art. 142, comma 1 lettera c)</t>
  </si>
  <si>
    <t xml:space="preserve">7 incendi verificati nel corso dell'anno 2022, di cui uno in territorio Elvetico </t>
  </si>
  <si>
    <t>Convenzione con i 32 Comuni - gestione e coordinamento delle squadre</t>
  </si>
  <si>
    <t xml:space="preserve">    12.5 Interventi per le famiglie</t>
  </si>
  <si>
    <t xml:space="preserve">    12.7 Programmazione e doverno della rete dei servizi sociali</t>
  </si>
  <si>
    <t xml:space="preserve">  di cui spesa personale:</t>
  </si>
  <si>
    <t>Spese personale addetto ai vari servizi</t>
  </si>
  <si>
    <t>Da finanziamenti del Ministero - parte Comuni e parte risorse dell'Ente</t>
  </si>
  <si>
    <t>da Ministero</t>
  </si>
  <si>
    <t>Legge 68/1999 da Ministero</t>
  </si>
  <si>
    <t>in corso</t>
  </si>
  <si>
    <t>realizzata</t>
  </si>
  <si>
    <t>Contributo regionale</t>
  </si>
  <si>
    <t>D.G.R. N. XI/5886 del 31/01/2022 - € 77.500,00</t>
  </si>
  <si>
    <t>Decreto n. 9070 del 24/07/2017 e DDUO n. 1639 del 08/02/2018 - € 1.280.000,00</t>
  </si>
  <si>
    <t>Cofinanziato CMVV per 270.000,00</t>
  </si>
  <si>
    <t>realizzato</t>
  </si>
  <si>
    <t>Finanziamento CMVV</t>
  </si>
  <si>
    <t>Universita' Degli Studi Dell'insubria - Dipartimento Biotecnologie E Scienze Della Vita
Politecnico Di Milano Dipartimento Di Architettura E Pianificazione</t>
  </si>
  <si>
    <t>#Varesedoyoubike</t>
  </si>
  <si>
    <t>Finanziamento CMVV - Delibera GE n. 111 del 27/10/2022</t>
  </si>
  <si>
    <t>Fondazione Cariplo - € 1.790.000,00</t>
  </si>
  <si>
    <t>In collaborazione con CCIAA di Varese</t>
  </si>
  <si>
    <t>“Interventi per la ripresa economica” di cui alla l.r. n. 9/2020</t>
  </si>
  <si>
    <t xml:space="preserve">Anno 2021 </t>
  </si>
  <si>
    <t>Sospeso in attesa di variante PGT Comunale</t>
  </si>
  <si>
    <t>Sospeso in attesa di riapertura impianto a fune in Comune di Monteviasco</t>
  </si>
  <si>
    <t>Finanziamento CMVV e per 135.000,00 da Comuni</t>
  </si>
  <si>
    <t>Sospesa causa ricorso tribunale Superiore delle acque da privati</t>
  </si>
  <si>
    <t>RL DCR 18506 del 16.12.2022 - € 2.348.264,99</t>
  </si>
  <si>
    <t>Comprende cofinanziamento CMVV di 351.188,45</t>
  </si>
  <si>
    <t>Comprende cofinanziamento CMVV di 140.000,00</t>
  </si>
  <si>
    <t>Comprende cofinanziamento CMVV di 157.000,00</t>
  </si>
  <si>
    <t>Comprende cofinanziamento CMVV di 39.849,96</t>
  </si>
  <si>
    <t>Comprende cofinanziamento CMVV di 23.830,00</t>
  </si>
  <si>
    <t>Comprende cofinanziamento CMVV di 24.866,60</t>
  </si>
  <si>
    <t>Comprende cofinanziamento CMVV di euro 56.084,96</t>
  </si>
  <si>
    <t>Comprende cofinanziamento CMVV di euro 37.200,00</t>
  </si>
  <si>
    <t>Comprende cofinanziamento CMVV di euro 20.000,00</t>
  </si>
  <si>
    <t>Comprende cofinanziamento CMVV di euro 21.500,00</t>
  </si>
  <si>
    <t>Comprende cofinanziamento CMVV di euro  9.000,00</t>
  </si>
  <si>
    <t>RL DGR 7215 del 24 ottobre 2022 - € 1.294.064,63 (Anno 2022 - 92.433,19/Anno 2023 - 462.165,94/Anno 2024 - 739.465,5)</t>
  </si>
  <si>
    <t>RL D.D.U.O. n. 11564 del 03/08/2022 - € 242.737,89</t>
  </si>
  <si>
    <t>RL Decreto 1225 Del 07/2022 Direzione Generale Enti Locali Montagna E Piccoli Comuni - € 2.346.898,85 per 2022 ed € 2.346.898,85 per 2023</t>
  </si>
  <si>
    <t>Anni 2022/2023 - Comprende cofinanziamento di CMVV euro 1.618.702,31</t>
  </si>
  <si>
    <t>l.r. 9/2020 trasferimenti regionali– Interventi speciali a favore
della montagna</t>
  </si>
  <si>
    <t>Anno 2020 - Cofinanziamento CMVV per 48.197,52</t>
  </si>
  <si>
    <t>Anno 2022 - cofinanziamento di euro 9.565,00</t>
  </si>
  <si>
    <t>DGR n. XI/6047 del 01/03/2022 ad oggetto “Nuove determinazioni ed aggiornamento programma degli interventi per la ripresa economica – Piano Lombardia" - € 93.489.04</t>
  </si>
  <si>
    <t>Sistemazione ostello in loc Monteviasco co stazione funiviaria a monte</t>
  </si>
  <si>
    <t>Progetto Lettura targhe</t>
  </si>
  <si>
    <t>RL - LR 9/2020  trasferimenti regionali– Interventi speciali a favore della montagna per € 1.297.352,59</t>
  </si>
  <si>
    <t>Manutenzione straordinaria reticolo idrico</t>
  </si>
  <si>
    <t>Prevenzione dissesti</t>
  </si>
  <si>
    <t xml:space="preserve">Progetto Falesia </t>
  </si>
  <si>
    <t>Recupero funzionale Mulini di Piero</t>
  </si>
  <si>
    <t>Anno 2021 e 2022 - Cofinanziamento CMVV di euro 1.053.088,91</t>
  </si>
  <si>
    <t>RL D.G.R. n. XI/3671 è stato approvato il “Programma 2021-2022 di interventi urgenti e prioritari per la difesa del suolo e la mitigazione dei rischi idrogeologici del territorio lombardo” - € 2.200.000,00</t>
  </si>
  <si>
    <t>RL - Protocollo di intesa con la Regione Lombardia al fine della redazione di uno studio idrogeologico, idraulico e
ambientale a scala di sottobacino idrografico del Torrente Boesio (VA) finalizzato all’aggiornamento del Piano
di Gestione del Rischio di Alluvioni (PGRA) e del Piano Stralcio per l’Assetto idrogeologico del bacino del
Fiume Po (PAI) - € 120.000,00</t>
  </si>
  <si>
    <t>RL - Accordo di collaborazione tra la Regione Lombardia – DG Territorio e protezione Civile al fine della redazione di uno studio idrogeologico, idraulico ed ambientale a scala di sottobacino idrografico del fiume Margorabbia finalizzato all’aggiornamento del piano di gestione del rischio di alluvioni e del piano stralcio per l’assetto idrogeologico del bacino del fiume Po nonché all’individuazione degli interventi e alla regolarizzazione delle interferenze e occupazioni di polizia idraulica - € 160.000,00</t>
  </si>
  <si>
    <t>realizzati</t>
  </si>
  <si>
    <t>Finanziamento leggi di settore e CMVV</t>
  </si>
  <si>
    <t>realizzati e/o in fase di chiusura</t>
  </si>
  <si>
    <t xml:space="preserve">UDP - ACCORDO DI PROIGRAMMA E UFFICIO DI PIANO 
Fanno parte i Comuni di CMVV e non :
Agra, Azzio, Besozzo, Biandronno, Brebbia, Brenta, Brezzo di Bedero, Brissago Valtravaglia, Caravate, Casalzuigno, Cassano Valcuvia, Castello Cabiaglio, Castelveccana, Cittiglio, Cocquio Trevisago, Curiglia con Monteviasco, Cuveglio, Cuvio, Dumenza, Duno, Ferrera di Varese. Gavirate, Gemonio, Germignaga, Laveno Mombello, Leggiuno, Luino, Masciago Primo, Mesenzana, Montegrino Valtravaglia, Monvalle, Orino, Portovaltravaglia, Sangiano, Tronzano Lago Maggiore, Unione Lago Ovest (Bardello - Bregano - Malgesso)
</t>
  </si>
  <si>
    <t>Servizio di vigilanza e controllo</t>
  </si>
  <si>
    <t>N. 1 pista - nel caso di apertura pratiche autorizzative</t>
  </si>
  <si>
    <t>N. 2 impianti - attività amministrative correlate</t>
  </si>
  <si>
    <t>Con delibera della G.E. n. 9/2021 è stato approvato lo studio di fattibilità della pista ciclopedonale Cuvio - Gemonio.</t>
  </si>
  <si>
    <t>15 determinazioni di approvazione SAL
Interventi di manutenzione straordinaria sui 25 km di pista esistente
Realizzazione di nuovi tratti di completamento (cfr foglio 2.D)</t>
  </si>
  <si>
    <t>Acquisto attrezzature specifiche per miglioramento delle opere di manutenzione</t>
  </si>
  <si>
    <t>Attive quelle inistenti su finanziamenti regionali</t>
  </si>
  <si>
    <t>N.2 autorizzazioni per impianti idroelettrici
Attività tecnico amministrativa correlata</t>
  </si>
  <si>
    <t>Procedimenti autorizzatori</t>
  </si>
  <si>
    <t xml:space="preserve">Individuazione struttura e affidamento servizio di ricovero cani randagi provenienti dal territorio
</t>
  </si>
  <si>
    <t>Procedimento di affidamento servizio di ricovero cani randagi provenienti dal territorio comunitario - controllo e vigilanza - riparto costi 
Procedimento di inserimento familiare 
Det. 511/2020 triennio 2021/2023 per 27 Comuni aderenti</t>
  </si>
  <si>
    <t>Servizio di trasporto dal canile sanitario al canile rifugio per i 27 Comuni convenzionati</t>
  </si>
  <si>
    <t>Canile affidatario del servizio per la CMVV</t>
  </si>
  <si>
    <t xml:space="preserve">Attività espropriativa e procedente per tutte le opere di competenza </t>
  </si>
  <si>
    <t>Media annua 30 procedure espropriative</t>
  </si>
  <si>
    <t>In relazione alle opere delegate</t>
  </si>
  <si>
    <t>In relazione alle opere delegate e al piano particellare di esproprio di ogni singolo progetto</t>
  </si>
  <si>
    <t>Attività amministrativa istruttoria prodromica per la redazione dei piani di assestamento e di indirizzo (Pif e Paf) 
Adozione n. 2 delibere di conclusione dei procedimenti</t>
  </si>
  <si>
    <t xml:space="preserve">Partecipazione alla fase di predisposizione del PTCP. </t>
  </si>
  <si>
    <t xml:space="preserve">In relazione alla competenza di CMVV nella fase istruttoria </t>
  </si>
  <si>
    <t>Direttamente proprozionale ai Pif e ai Paf</t>
  </si>
  <si>
    <t xml:space="preserve">Funzioni amministrative per il rilascio dell'autorizzazione paesaggistica e l'irrogazione delle sanzioni inerenti ad interventi di trasformazione del bosco, di cui all’articolo 4 del decreto legislativo 18 maggio 2001, n. 227 (Orientamento e modernizzazione del settore forestale, a norma dell’articolo 7 della legge 5 marzo 2001, n. 57), sono esercitate dalle comunità montane. </t>
  </si>
  <si>
    <t xml:space="preserve">Sono state avviate le procedure per l'aggiornamento dei piani di emergenza per i Comuni sotto i 1000 abitanti. </t>
  </si>
  <si>
    <t xml:space="preserve">Attività amministrativa </t>
  </si>
  <si>
    <t>Formazione costante ed esercitazioni</t>
  </si>
  <si>
    <t xml:space="preserve">Interventi di laminazione torrente Boesio (cfr. 2D)
</t>
  </si>
  <si>
    <t>Attività tecnica amministrativa finalizzata alla progettazione dell'intervento (Fattibilità Tecnica ed Economica)</t>
  </si>
  <si>
    <t>Si</t>
  </si>
  <si>
    <t xml:space="preserve">Interventi di somma urgenza torrente Camposanto in Comune di Casalzuigno
Intervento di sistemazione frana mulattiera Piera in Comune di Curiglia con Monteviasco
Interventi vari di messa in sicurezza reticolo maggiore e minore
</t>
  </si>
  <si>
    <t>Notevole attività tecnico amministrativa per le varie fasi di gestione delle opere (programmazione, progettazione, affidamento ed esecuzione)</t>
  </si>
  <si>
    <t>Pratiche TRIGO e COLACEM - attività gestionale tecnico amministrativa .</t>
  </si>
  <si>
    <t>Non richiesti pareri nel corso del 2022</t>
  </si>
  <si>
    <t>Nel corso dell'anno 2022 non è stata svolta attività</t>
  </si>
  <si>
    <t>Attività ed interventi di contrasto al rischio di dissesto idrogeologico e salvaguardia del territorio (accordi con i Comuni)</t>
  </si>
  <si>
    <t>Viabilità di accesso alle frazioni montane in condizioni di svantaggio
Messa in sicurezza rete Vasp</t>
  </si>
  <si>
    <t>Mission Cultura cfr 2.D</t>
  </si>
  <si>
    <t>Promozione prodotti agricoli tipici locali (Formaggella del Luinese Dop)
Supporto e investimento infrastrutturale per la castanicoltura</t>
  </si>
  <si>
    <t>Progetto comunicazione, marketing turistico e brand territoriale nelle Valli del Verbano" e Accessibilità al territorio e patrimonio rurale nelle Valli del Verbano  cfr 2.D</t>
  </si>
  <si>
    <t>Realizzazione infrastruttura di collegamento in zone montane disagiate (Ponte di Piero ) e valorizzazione area rurale mulini di Piero</t>
  </si>
  <si>
    <t xml:space="preserve">Convenzioni servizi associati cfr. 2.B (Redazione PEF per i Comuni del Servizio associato di igiene urbana - 7 milioni annui di appalto)
</t>
  </si>
  <si>
    <t>Rinterventi di manutenzione in loc. Arcumeggia (Casa del Pittore e viabilità)
Manutenzione straordinaria Frontiera Nord</t>
  </si>
  <si>
    <t>Attività culturali cfr. 2.D (Terra e Gente - Interventi Scuole del territorio - Concerti presso luoghi di interesse storico e artistico)</t>
  </si>
  <si>
    <t>Progetto Bosco Clima e roadkill (cfr 2.D)</t>
  </si>
  <si>
    <t>Progetto Bosco Clima (cfr 2.D)</t>
  </si>
  <si>
    <t>Manutenzione straordinaria rete sentieristica del territorio comunitario</t>
  </si>
  <si>
    <t>CONVENZIONE PER LA GESTIONE DEL SERVIZIO ASSOCIATO DI RICOVERO CANI RANDAGI PROVENIENTI DAL TERRITORIO COMUNITARIO</t>
  </si>
  <si>
    <t xml:space="preserve">CONVENZIONE PER LA GESTIONE IN FORMA ASSOCIATA DELLA FUNZIONE CATASTO “SPORTELLO CATASTALE DECENTRATO COMUNITA’ MONTANA VALLI DEL VERBANO” </t>
  </si>
  <si>
    <t>Servizi amministrativi</t>
  </si>
  <si>
    <t>CONVENZIONE PER LA GESTIONE ASSOCIATA DEI SERVIZI DI IGIENE URBANA 2022-2029</t>
  </si>
  <si>
    <t xml:space="preserve">CONVENZIONE PER LA GESTIONE ASSOCIATA DELLE FUNZIONI IN MATERIA DI VINCOLO PAESAGGISTICO - Tutela ambientale
</t>
  </si>
  <si>
    <t>CONVENZIONE PER LA GESTIONE IN FORMA ASSOCIATA DELLA FUNZIONE “PIANIFICAZIONE DI PROTEZIONE CIVILE E DI COORDINAMENTO DEI PRIMI SOCCORSI”</t>
  </si>
  <si>
    <t xml:space="preserve">CONVENZIONE PER LA GESTIONE ASSOCIATA DI SERVIZI ALLA PERSONA
SERVIZIO DI INCLUSIONE SOCIALE
(S.I.S.) </t>
  </si>
  <si>
    <t>Interventi Area Sociale - Sis</t>
  </si>
  <si>
    <t>Interventi Area Sociale - Nil e Tut Min</t>
  </si>
  <si>
    <t>CONVENZIONE PER IL FUNZIONAMENTO DELL’ASILO NIDO COMUNITARIO E
AZIENDALE DELLA COMUNITA’ MONTANA VALLI DEL VERBANO</t>
  </si>
  <si>
    <t>CONVENZIONE PER LA GESTIONE ASSOCIATA DI SERVIZI ALLA PERSONA
- TUTELA MINORI
- SERVIZIO INSERIMENTO LAVORATIVO DISABILI
- FONDO SOCIALE DI SOLIDARIETA’ PER IL PAGAMENTO DEGLI ONERI DERIVANTI DALL’OSPITALITA’ A CARICO DEI COMUNI PER I MINORI SOTTOPOSTI A PROVVEDIMENTO DELL’AUTORITA’ GIUDIZIARIA</t>
  </si>
  <si>
    <t>CONVENZIONE PER LA GESTIONE IN FORMA ASSOCIATA DEL SERVIZIO SOCIALE DI BASE</t>
  </si>
  <si>
    <t>Interventi Area Sociale</t>
  </si>
  <si>
    <t>CONVENZIONE PER LA GESTIONE ASSOCIATA DELLO SPORTELLO UNICO ATTIVITA' PRODUTTIVE</t>
  </si>
  <si>
    <t xml:space="preserve">CONVENZIONE PER LA GESTIONE ASSOCIATA DELLE FUNZIONI IN MATERIA DI VINCOLO PAESAGGISTICO - Commissione Paesaggio
</t>
  </si>
  <si>
    <t>x</t>
  </si>
  <si>
    <t>CONFERME: 1- SI / 2 - NO</t>
  </si>
  <si>
    <t>DESCRIZIONE DELLE VARIAZIONI INTERVENUTE NEL 2023</t>
  </si>
  <si>
    <t>Ruolo / Responsabile di:</t>
  </si>
  <si>
    <t>ALLEGATI ESERCIZIO 2023</t>
  </si>
  <si>
    <t>1)</t>
  </si>
  <si>
    <t>2)</t>
  </si>
  <si>
    <t>3)</t>
  </si>
  <si>
    <t>4)</t>
  </si>
  <si>
    <t>….</t>
  </si>
  <si>
    <t>COMPOSIZIONE APPARTENENZE ASSOCIATIVA INVARIATA</t>
  </si>
  <si>
    <t>POPOLAZIONE 1/1/2024</t>
  </si>
  <si>
    <t>VARIAZIONI DI CONTESTO ED EVENTI DA SEGNALARE RELATIVI AL 2023</t>
  </si>
  <si>
    <t>STRUTTURA ORGANIZZATIVA. VARIAZIONI INTERVENUTE NEL 2023</t>
  </si>
  <si>
    <t>Riportare O ALLEGARE i quadri del  Conto annuale:</t>
  </si>
  <si>
    <t>ALLEGARE ORGANIGRAMMA DELLA COMUNITA' MONTANA AL 31/12/2023</t>
  </si>
  <si>
    <t>SE SONO INTERVENUTE INNOVAZIONI ORGANIZZATIVE NEL 2023 PRECISARE</t>
  </si>
  <si>
    <t>STRUTTURA ORGANIZZATIVA DI EVENTUALI SOCIETA' IN HOUSE PARTECIPATE DALLA CM. VARIAZIONI INTERVENUTE NEL 2023</t>
  </si>
  <si>
    <t>DOTAZIONI DI PERSONALE AL 31/12/2023</t>
  </si>
  <si>
    <t>INNOVAZIONI. VARIAZIONI INTERVENUTE NEL 2023</t>
  </si>
  <si>
    <t>CONFERME SULLO STATO DI ESERCIZIO DELLA DELEGA: 1- SVOLTA / 2 - NON ESERCITATA NEL 2023</t>
  </si>
  <si>
    <t>SE LA DELEGA E' STATA SVOLTA INDICARE I VOLUMI A CONSUNTIVO DELL'ESERCIZIO 2023 (Numero di pratiche o altro pertinente)</t>
  </si>
  <si>
    <t>EVENTUALI INNOVAZIONI SU PROCEDURE E ATTIVITA' RISCONTRATE NELL'ESERCIZIO 2023</t>
  </si>
  <si>
    <t>SOLO SERVIZI LEADER</t>
  </si>
  <si>
    <t>AGGIORNAMENTO DEI SERVIZI EROGATI IN FORMA ASSOCIATA - SITUAZIONE AL CONSUNTIVO 2023 (1. Servizio associato confermato - 2. NUOVO Servizio associato - 3. Servizio associato INTERROTTO)</t>
  </si>
  <si>
    <t>EVENTUALI INNOVAZIONI INTRODOTTE NEL SERVIZIO ASSOCIATO NELL'ESERCIZIO 2023</t>
  </si>
  <si>
    <t>CONFERME SULLA CONTINUITA' DI ESERCIZIO DELLA FUNZIONE PROPRIA NEL 2023: 1- SI / 2 - NO</t>
  </si>
  <si>
    <t>SE SVOLTA, PRECISARE CHE TIPO DI ATTIVITA' E' STATA ATTUATA DALLA CM NEL 2023</t>
  </si>
  <si>
    <t>INDICARE SE SVOLTE NEL 2023:     (1. Si - 2. No),</t>
  </si>
  <si>
    <t>SE SVOLTE, PRECISARE CHE TIPO DI ATTIVITA' E' STATA ATTUATA DALLA CM NEL 2023 E L'ENTITA' DEL FINANZIAMENTO</t>
  </si>
  <si>
    <t>INDICATORI DI BILANCIO RELATIVI ALL'ANNUALITA' 2023</t>
  </si>
  <si>
    <t>ENTRATE RIFERITE AL 2023</t>
  </si>
  <si>
    <t>SPESE RIFERITE AL 2023</t>
  </si>
  <si>
    <t>SPESA CORRENTE PER MISSIONE</t>
  </si>
  <si>
    <t>MISSIONE 1</t>
  </si>
  <si>
    <t>Servizi istituzionali, generali e di gestione</t>
  </si>
  <si>
    <t>MISSIONE 4</t>
  </si>
  <si>
    <t>Istruzione e diritto allo studio</t>
  </si>
  <si>
    <t>MISSIONE 5</t>
  </si>
  <si>
    <t>Tutela e valorizzazione dei beni e delle attività culturali</t>
  </si>
  <si>
    <t>MISSIONE 6</t>
  </si>
  <si>
    <t>Politiche giovanili, sport e tempo libero</t>
  </si>
  <si>
    <t>MISSIONE 7</t>
  </si>
  <si>
    <t>MISSIONE 8</t>
  </si>
  <si>
    <t>Assetto del territorio ed edilizia abitativa</t>
  </si>
  <si>
    <t>MISSIONE 9</t>
  </si>
  <si>
    <t>Sviluppo sostenibile e tutela del territorio e dell'ambiente</t>
  </si>
  <si>
    <t>MISSIONE 10</t>
  </si>
  <si>
    <t>Trasporti e diritto alla mobilità</t>
  </si>
  <si>
    <t>MISSIONE 11</t>
  </si>
  <si>
    <t>Soccorso civile</t>
  </si>
  <si>
    <t>MISSIONE 12</t>
  </si>
  <si>
    <t>Diritti sociali, politiche sociali e famiglia</t>
  </si>
  <si>
    <t>MISSIONE 13</t>
  </si>
  <si>
    <t>Tutela della salute</t>
  </si>
  <si>
    <t>MISSIONE 14</t>
  </si>
  <si>
    <t>Sviluppo economico e competitività</t>
  </si>
  <si>
    <t>MISSIONE 15</t>
  </si>
  <si>
    <t>Politiche per il lavoro e la formazione professionale</t>
  </si>
  <si>
    <t>MISSIONE 16</t>
  </si>
  <si>
    <t>Agricoltura, politiche agroalimentari e pesca</t>
  </si>
  <si>
    <t>MISSIONE 17</t>
  </si>
  <si>
    <t>Energia e diversificazione delle fonti energetiche</t>
  </si>
  <si>
    <t>Dotazioni di personale</t>
  </si>
  <si>
    <t>Brissago-Valtravaglia</t>
  </si>
  <si>
    <t>Cocquio-Trevisago</t>
  </si>
  <si>
    <t>Laveno-Mombello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</si>
</sst>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_-"/>
    <numFmt numFmtId="166" formatCode="_-* #,##0.00\ _€_-;\-* #,##0.00\ _€_-;_-* &quot;-&quot;??\ _€_-;_-@_-"/>
  </numFmts>
  <fonts count="36">
    <font>
      <sz val="12"/>
      <color theme="1"/>
      <name val="Calibri"/>
      <family val="2"/>
      <scheme val="minor"/>
    </font>
    <font>
      <sz val="11"/>
      <color theme="1"/>
      <name val="Calibri"/>
      <family val="2"/>
      <scheme val="minor"/>
    </font>
    <font>
      <b/>
      <sz val="12"/>
      <color theme="1"/>
      <name val="Calibri"/>
      <family val="2"/>
      <scheme val="minor"/>
    </font>
    <font>
      <b/>
      <sz val="16"/>
      <color theme="1"/>
      <name val="Calibri Light"/>
      <family val="2"/>
      <scheme val="major"/>
    </font>
    <font>
      <sz val="14"/>
      <color theme="1"/>
      <name val="Calibri Light"/>
      <family val="2"/>
      <scheme val="major"/>
    </font>
    <font>
      <sz val="14"/>
      <color rgb="FF000000"/>
      <name val="Calibri Light"/>
      <family val="2"/>
      <scheme val="major"/>
    </font>
    <font>
      <sz val="12"/>
      <color theme="1"/>
      <name val="Helvetica LT Std Black"/>
    </font>
    <font>
      <sz val="12"/>
      <color theme="1"/>
      <name val="Calibri Light"/>
      <family val="2"/>
      <scheme val="major"/>
    </font>
    <font>
      <b/>
      <sz val="18"/>
      <color theme="1"/>
      <name val="Calibri Light"/>
      <family val="2"/>
      <scheme val="major"/>
    </font>
    <font>
      <sz val="18"/>
      <color theme="1"/>
      <name val="Calibri Light"/>
      <family val="2"/>
      <scheme val="major"/>
    </font>
    <font>
      <b/>
      <sz val="16"/>
      <color theme="1"/>
      <name val="Calibri"/>
      <family val="2"/>
      <scheme val="minor"/>
    </font>
    <font>
      <b/>
      <sz val="12"/>
      <color theme="1"/>
      <name val="Calibri Light"/>
      <family val="2"/>
      <scheme val="major"/>
    </font>
    <font>
      <b/>
      <sz val="12"/>
      <color rgb="FF000000"/>
      <name val="Calibri Light"/>
      <family val="2"/>
      <scheme val="major"/>
    </font>
    <font>
      <sz val="8"/>
      <name val="Calibri"/>
      <family val="2"/>
      <scheme val="minor"/>
    </font>
    <font>
      <sz val="12"/>
      <color theme="1"/>
      <name val="Calibri"/>
      <family val="2"/>
      <scheme val="minor"/>
    </font>
    <font>
      <b/>
      <sz val="8"/>
      <color indexed="9"/>
      <name val="Verdana"/>
      <family val="2"/>
    </font>
    <font>
      <b/>
      <sz val="8"/>
      <name val="Verdana"/>
      <family val="2"/>
    </font>
    <font>
      <sz val="8"/>
      <name val="Verdana"/>
      <family val="2"/>
    </font>
    <font>
      <b/>
      <sz val="20"/>
      <color theme="1"/>
      <name val="Calibri"/>
      <family val="2"/>
      <scheme val="minor"/>
    </font>
    <font>
      <sz val="11.5"/>
      <color theme="1"/>
      <name val="Calibri"/>
      <family val="2"/>
      <scheme val="minor"/>
    </font>
    <font>
      <sz val="12"/>
      <color theme="1"/>
      <name val="Times New Roman"/>
      <family val="1"/>
    </font>
    <font>
      <u/>
      <sz val="12"/>
      <color theme="10"/>
      <name val="Calibri"/>
      <family val="2"/>
      <scheme val="minor"/>
    </font>
    <font>
      <b/>
      <sz val="12"/>
      <color rgb="FF000000"/>
      <name val="Calibri"/>
      <family val="2"/>
      <scheme val="minor"/>
    </font>
    <font>
      <sz val="10"/>
      <color theme="1"/>
      <name val="Calibri"/>
      <family val="2"/>
      <scheme val="minor"/>
    </font>
    <font>
      <sz val="10"/>
      <color rgb="FF000000"/>
      <name val="Calibri Light"/>
      <family val="2"/>
      <scheme val="major"/>
    </font>
    <font>
      <sz val="10"/>
      <color theme="1"/>
      <name val="Calibri Light"/>
      <family val="2"/>
      <scheme val="major"/>
    </font>
    <font>
      <sz val="9"/>
      <color rgb="FF000000"/>
      <name val="Calibri Light"/>
      <family val="2"/>
      <scheme val="major"/>
    </font>
    <font>
      <sz val="8"/>
      <color theme="1"/>
      <name val="Verdana"/>
      <family val="2"/>
    </font>
    <font>
      <sz val="10"/>
      <color rgb="FF000000"/>
      <name val="Calibri"/>
      <family val="2"/>
      <scheme val="minor"/>
    </font>
    <font>
      <sz val="9"/>
      <color theme="1"/>
      <name val="Calibri"/>
      <family val="2"/>
      <scheme val="minor"/>
    </font>
    <font>
      <sz val="10"/>
      <name val="Arial"/>
      <family val="2"/>
    </font>
    <font>
      <b/>
      <sz val="13"/>
      <color theme="1"/>
      <name val="Calibri"/>
      <family val="2"/>
      <scheme val="minor"/>
    </font>
    <font>
      <sz val="13"/>
      <color theme="1"/>
      <name val="Calibri"/>
      <family val="2"/>
      <scheme val="minor"/>
    </font>
    <font>
      <sz val="8"/>
      <name val="Arial"/>
      <family val="2"/>
    </font>
    <font>
      <i/>
      <sz val="12"/>
      <color theme="1"/>
      <name val="Calibri"/>
      <family val="2"/>
      <scheme val="minor"/>
    </font>
    <font>
      <sz val="13"/>
      <color theme="1"/>
      <name val="Helvetica Neue"/>
      <family val="2"/>
    </font>
  </fonts>
  <fills count="12">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00A1E3"/>
        <bgColor indexed="64"/>
      </patternFill>
    </fill>
    <fill>
      <patternFill patternType="solid">
        <fgColor rgb="FFC4D8ED"/>
        <bgColor indexed="64"/>
      </patternFill>
    </fill>
    <fill>
      <patternFill patternType="solid">
        <fgColor theme="8" tint="0.59999389629810485"/>
        <bgColor indexed="64"/>
      </patternFill>
    </fill>
    <fill>
      <patternFill patternType="solid">
        <fgColor rgb="FFFFFF00"/>
        <bgColor indexed="64"/>
      </patternFill>
    </fill>
    <fill>
      <patternFill patternType="solid">
        <fgColor rgb="FFFFCCFF"/>
        <bgColor indexed="64"/>
      </patternFill>
    </fill>
    <fill>
      <patternFill patternType="solid">
        <fgColor rgb="FF00B050"/>
        <bgColor indexed="64"/>
      </patternFill>
    </fill>
    <fill>
      <patternFill patternType="solid">
        <fgColor theme="0" tint="-0.14999847407452621"/>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top style="thin">
        <color rgb="FFC0C0C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rgb="FF000000"/>
      </left>
      <right style="hair">
        <color rgb="FF000000"/>
      </right>
      <top style="medium">
        <color rgb="FF000000"/>
      </top>
      <bottom style="hair">
        <color rgb="FF000000"/>
      </bottom>
      <diagonal/>
    </border>
    <border>
      <left style="hair">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medium">
        <color rgb="FF000000"/>
      </right>
      <top style="hair">
        <color rgb="FF000000"/>
      </top>
      <bottom style="medium">
        <color rgb="FF00000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43" fontId="14" fillId="0" borderId="0" applyFont="0" applyFill="0" applyBorder="0" applyAlignment="0" applyProtection="0"/>
    <xf numFmtId="0" fontId="21" fillId="0" borderId="0" applyNumberFormat="0" applyFill="0" applyBorder="0" applyAlignment="0" applyProtection="0"/>
    <xf numFmtId="0" fontId="30" fillId="0" borderId="0"/>
  </cellStyleXfs>
  <cellXfs count="287">
    <xf numFmtId="0" fontId="0" fillId="0" borderId="0" xfId="0"/>
    <xf numFmtId="0" fontId="0" fillId="0" borderId="0" xfId="0" applyAlignment="1">
      <alignment wrapText="1"/>
    </xf>
    <xf numFmtId="0" fontId="0" fillId="2" borderId="0" xfId="0" applyFill="1" applyAlignment="1">
      <alignment wrapText="1"/>
    </xf>
    <xf numFmtId="0" fontId="0" fillId="2" borderId="0" xfId="0" applyFill="1"/>
    <xf numFmtId="0" fontId="4" fillId="0" borderId="1" xfId="0" applyFont="1" applyBorder="1" applyAlignment="1">
      <alignment horizontal="lef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5" fillId="3" borderId="1" xfId="0" applyFont="1" applyFill="1" applyBorder="1" applyAlignment="1">
      <alignment horizontal="left" vertical="center" wrapText="1"/>
    </xf>
    <xf numFmtId="0" fontId="6" fillId="0" borderId="0" xfId="0" applyFont="1" applyAlignment="1">
      <alignment vertical="center"/>
    </xf>
    <xf numFmtId="0" fontId="0" fillId="0" borderId="0" xfId="0" applyAlignment="1">
      <alignment horizontal="left" wrapText="1"/>
    </xf>
    <xf numFmtId="0" fontId="0" fillId="0" borderId="0" xfId="0"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3" borderId="1" xfId="0" applyFont="1" applyFill="1" applyBorder="1" applyAlignment="1">
      <alignment horizontal="left" vertical="center"/>
    </xf>
    <xf numFmtId="0" fontId="7" fillId="0" borderId="1" xfId="0" applyFont="1" applyBorder="1" applyAlignment="1">
      <alignment vertical="center" wrapText="1"/>
    </xf>
    <xf numFmtId="0" fontId="7" fillId="0" borderId="1" xfId="0" applyFont="1" applyBorder="1" applyAlignment="1">
      <alignment horizontal="left" vertical="center"/>
    </xf>
    <xf numFmtId="0" fontId="0" fillId="0" borderId="0" xfId="0" applyAlignment="1">
      <alignment horizontal="right"/>
    </xf>
    <xf numFmtId="0" fontId="11" fillId="2" borderId="1" xfId="0" applyFont="1" applyFill="1" applyBorder="1" applyAlignment="1">
      <alignment horizontal="left" vertical="center" wrapText="1"/>
    </xf>
    <xf numFmtId="0" fontId="12" fillId="2" borderId="1" xfId="0" applyFont="1" applyFill="1" applyBorder="1" applyAlignment="1">
      <alignment horizontal="justify" vertical="center" wrapText="1"/>
    </xf>
    <xf numFmtId="0" fontId="12" fillId="4" borderId="1" xfId="0" applyFont="1" applyFill="1" applyBorder="1" applyAlignment="1">
      <alignment horizontal="justify" vertical="center" wrapText="1"/>
    </xf>
    <xf numFmtId="0" fontId="0" fillId="0" borderId="0" xfId="0" applyAlignment="1">
      <alignment horizontal="right" wrapText="1"/>
    </xf>
    <xf numFmtId="0" fontId="6" fillId="0" borderId="0" xfId="0" applyFont="1" applyAlignment="1">
      <alignment vertical="center" wrapText="1"/>
    </xf>
    <xf numFmtId="0" fontId="2" fillId="4" borderId="1" xfId="0" applyFont="1" applyFill="1" applyBorder="1" applyAlignment="1">
      <alignment vertical="center" wrapText="1"/>
    </xf>
    <xf numFmtId="0" fontId="2" fillId="2" borderId="0" xfId="0" applyFont="1" applyFill="1" applyAlignment="1">
      <alignment wrapText="1"/>
    </xf>
    <xf numFmtId="0" fontId="15" fillId="0" borderId="4" xfId="0" applyFont="1" applyBorder="1" applyAlignment="1">
      <alignment horizontal="right" vertical="center" wrapText="1"/>
    </xf>
    <xf numFmtId="0" fontId="0" fillId="7" borderId="1" xfId="0" applyFill="1" applyBorder="1" applyAlignment="1">
      <alignment horizontal="left" vertical="center"/>
    </xf>
    <xf numFmtId="0" fontId="16" fillId="6" borderId="1" xfId="0" applyFont="1" applyFill="1" applyBorder="1" applyAlignment="1">
      <alignment horizontal="center" vertical="top" wrapText="1"/>
    </xf>
    <xf numFmtId="0" fontId="0" fillId="7" borderId="1" xfId="0" applyFill="1" applyBorder="1" applyAlignment="1">
      <alignment horizontal="left" vertical="center" wrapText="1"/>
    </xf>
    <xf numFmtId="0" fontId="17" fillId="6" borderId="1" xfId="0" applyFont="1" applyFill="1" applyBorder="1" applyAlignment="1">
      <alignment vertical="top" wrapText="1"/>
    </xf>
    <xf numFmtId="0" fontId="16" fillId="6" borderId="1" xfId="0" applyFont="1" applyFill="1" applyBorder="1" applyAlignment="1">
      <alignment wrapText="1"/>
    </xf>
    <xf numFmtId="0" fontId="0" fillId="2" borderId="1" xfId="0" applyFill="1" applyBorder="1"/>
    <xf numFmtId="0" fontId="2" fillId="0" borderId="1" xfId="0" applyFont="1" applyBorder="1" applyAlignment="1">
      <alignment wrapText="1"/>
    </xf>
    <xf numFmtId="0" fontId="0" fillId="0" borderId="1" xfId="0" applyBorder="1"/>
    <xf numFmtId="0" fontId="0" fillId="0" borderId="1" xfId="0" applyBorder="1" applyAlignment="1">
      <alignment wrapText="1"/>
    </xf>
    <xf numFmtId="0" fontId="2" fillId="0" borderId="1" xfId="0" applyFont="1" applyBorder="1" applyAlignment="1">
      <alignment horizontal="left" vertical="center" wrapText="1"/>
    </xf>
    <xf numFmtId="0" fontId="0" fillId="0" borderId="8" xfId="0" applyBorder="1" applyAlignment="1">
      <alignment horizontal="left" vertical="center"/>
    </xf>
    <xf numFmtId="164" fontId="0" fillId="0" borderId="0" xfId="0" applyNumberFormat="1"/>
    <xf numFmtId="165" fontId="0" fillId="0" borderId="0" xfId="1" applyNumberFormat="1" applyFont="1"/>
    <xf numFmtId="0" fontId="0" fillId="0" borderId="0" xfId="0" applyAlignment="1">
      <alignment horizontal="justify" vertical="center"/>
    </xf>
    <xf numFmtId="0" fontId="19" fillId="0" borderId="0" xfId="0" applyFont="1" applyAlignment="1">
      <alignment vertical="center"/>
    </xf>
    <xf numFmtId="0" fontId="0" fillId="0" borderId="0" xfId="0" applyAlignment="1">
      <alignment vertical="center" wrapText="1"/>
    </xf>
    <xf numFmtId="0" fontId="22" fillId="0" borderId="0" xfId="0" applyFont="1" applyAlignment="1">
      <alignment horizontal="left" vertical="center" readingOrder="1"/>
    </xf>
    <xf numFmtId="0" fontId="22" fillId="0" borderId="0" xfId="0" applyFont="1"/>
    <xf numFmtId="14" fontId="0" fillId="0" borderId="0" xfId="0" applyNumberFormat="1"/>
    <xf numFmtId="0" fontId="0" fillId="0" borderId="1" xfId="0" applyBorder="1" applyAlignment="1">
      <alignment horizontal="center"/>
    </xf>
    <xf numFmtId="2" fontId="2" fillId="0" borderId="1" xfId="0" applyNumberFormat="1" applyFont="1" applyBorder="1"/>
    <xf numFmtId="1" fontId="2" fillId="0" borderId="1" xfId="0" applyNumberFormat="1" applyFont="1" applyBorder="1"/>
    <xf numFmtId="0" fontId="0" fillId="0" borderId="1" xfId="0" applyBorder="1" applyAlignment="1">
      <alignment horizontal="center" vertical="center"/>
    </xf>
    <xf numFmtId="0" fontId="0" fillId="2" borderId="0" xfId="0" applyFill="1" applyAlignment="1">
      <alignment horizontal="center" vertical="center"/>
    </xf>
    <xf numFmtId="43" fontId="17" fillId="6" borderId="1" xfId="1" applyFont="1" applyFill="1" applyBorder="1" applyAlignment="1">
      <alignment vertical="top" wrapText="1"/>
    </xf>
    <xf numFmtId="0" fontId="23" fillId="0" borderId="0" xfId="0" applyFont="1"/>
    <xf numFmtId="43" fontId="0" fillId="0" borderId="0" xfId="1" applyFont="1" applyAlignment="1">
      <alignment horizontal="left" vertical="center"/>
    </xf>
    <xf numFmtId="43" fontId="27" fillId="7" borderId="1" xfId="1" applyFont="1" applyFill="1" applyBorder="1" applyAlignment="1">
      <alignment horizontal="left" vertical="center"/>
    </xf>
    <xf numFmtId="0" fontId="0" fillId="0" borderId="0" xfId="0" applyAlignment="1">
      <alignment horizontal="center" vertical="center"/>
    </xf>
    <xf numFmtId="0" fontId="28" fillId="0" borderId="0" xfId="0" applyFont="1"/>
    <xf numFmtId="43" fontId="17" fillId="2" borderId="1" xfId="1" applyFont="1" applyFill="1" applyBorder="1" applyAlignment="1">
      <alignment vertical="top" wrapText="1"/>
    </xf>
    <xf numFmtId="0" fontId="14" fillId="0" borderId="12" xfId="0" applyFont="1" applyBorder="1" applyAlignment="1">
      <alignment vertical="center" wrapText="1"/>
    </xf>
    <xf numFmtId="0" fontId="14" fillId="0" borderId="13" xfId="0" applyFont="1" applyBorder="1" applyAlignment="1">
      <alignment vertical="center" wrapText="1"/>
    </xf>
    <xf numFmtId="49" fontId="14" fillId="0" borderId="13" xfId="0" applyNumberFormat="1" applyFont="1" applyBorder="1" applyAlignment="1">
      <alignment vertical="center" wrapText="1"/>
    </xf>
    <xf numFmtId="0" fontId="21" fillId="0" borderId="14" xfId="2" applyBorder="1"/>
    <xf numFmtId="0" fontId="21" fillId="0" borderId="14" xfId="2" applyBorder="1" applyAlignment="1">
      <alignment vertical="center" wrapText="1"/>
    </xf>
    <xf numFmtId="0" fontId="14" fillId="0" borderId="15" xfId="0" applyFont="1" applyBorder="1" applyAlignment="1">
      <alignment vertical="center" wrapText="1"/>
    </xf>
    <xf numFmtId="0" fontId="14" fillId="0" borderId="16" xfId="0" applyFont="1" applyBorder="1" applyAlignment="1">
      <alignment vertical="center" wrapText="1"/>
    </xf>
    <xf numFmtId="49" fontId="14" fillId="0" borderId="16" xfId="0" applyNumberFormat="1" applyFont="1" applyBorder="1" applyAlignment="1">
      <alignment vertical="center" wrapText="1"/>
    </xf>
    <xf numFmtId="0" fontId="21" fillId="0" borderId="17" xfId="2" applyBorder="1"/>
    <xf numFmtId="0" fontId="0" fillId="0" borderId="18" xfId="0" applyBorder="1"/>
    <xf numFmtId="2" fontId="0" fillId="0" borderId="19" xfId="0" applyNumberFormat="1" applyBorder="1"/>
    <xf numFmtId="165" fontId="0" fillId="0" borderId="20" xfId="1" applyNumberFormat="1" applyFont="1" applyBorder="1"/>
    <xf numFmtId="0" fontId="0" fillId="0" borderId="21" xfId="0" applyBorder="1"/>
    <xf numFmtId="2" fontId="0" fillId="0" borderId="22" xfId="0" applyNumberFormat="1" applyBorder="1"/>
    <xf numFmtId="165" fontId="0" fillId="0" borderId="23" xfId="1" applyNumberFormat="1" applyFont="1" applyBorder="1"/>
    <xf numFmtId="0" fontId="0" fillId="0" borderId="24" xfId="0" applyBorder="1"/>
    <xf numFmtId="2" fontId="0" fillId="0" borderId="25" xfId="0" applyNumberFormat="1" applyBorder="1"/>
    <xf numFmtId="165" fontId="0" fillId="0" borderId="26" xfId="1" applyNumberFormat="1" applyFont="1" applyBorder="1"/>
    <xf numFmtId="0" fontId="0" fillId="0" borderId="0" xfId="0" applyAlignment="1">
      <alignment horizontal="center" vertical="center" wrapText="1"/>
    </xf>
    <xf numFmtId="0" fontId="1" fillId="0" borderId="0" xfId="0" applyFont="1" applyAlignment="1">
      <alignment horizontal="justify" vertical="center"/>
    </xf>
    <xf numFmtId="0" fontId="0" fillId="3" borderId="1" xfId="0" applyFill="1" applyBorder="1" applyAlignment="1">
      <alignment horizontal="center" vertical="center"/>
    </xf>
    <xf numFmtId="0" fontId="0" fillId="0" borderId="1" xfId="0" applyBorder="1" applyAlignment="1">
      <alignment vertical="center" wrapText="1"/>
    </xf>
    <xf numFmtId="0" fontId="2" fillId="0" borderId="1" xfId="0" applyFont="1" applyBorder="1" applyAlignment="1">
      <alignment vertical="center" wrapText="1"/>
    </xf>
    <xf numFmtId="0" fontId="0" fillId="0" borderId="1" xfId="0" applyBorder="1" applyAlignment="1">
      <alignment vertical="center"/>
    </xf>
    <xf numFmtId="0" fontId="26" fillId="0" borderId="0" xfId="0" applyFont="1" applyAlignment="1">
      <alignment horizontal="center" wrapText="1"/>
    </xf>
    <xf numFmtId="0" fontId="8" fillId="0" borderId="0" xfId="0" applyFont="1" applyAlignment="1">
      <alignment vertical="center"/>
    </xf>
    <xf numFmtId="0" fontId="10" fillId="0" borderId="0" xfId="0" applyFont="1"/>
    <xf numFmtId="43" fontId="30" fillId="0" borderId="3" xfId="1" applyFont="1" applyBorder="1" applyAlignment="1">
      <alignment horizontal="center" wrapText="1"/>
    </xf>
    <xf numFmtId="0" fontId="23" fillId="0" borderId="0" xfId="0" applyFont="1" applyAlignment="1">
      <alignment horizontal="center" vertical="center"/>
    </xf>
    <xf numFmtId="43" fontId="17" fillId="0" borderId="1" xfId="1" applyFont="1" applyFill="1" applyBorder="1" applyAlignment="1">
      <alignment vertical="top" wrapText="1"/>
    </xf>
    <xf numFmtId="43" fontId="17" fillId="9" borderId="1" xfId="1" applyFont="1" applyFill="1" applyBorder="1" applyAlignment="1">
      <alignment vertical="top" wrapText="1"/>
    </xf>
    <xf numFmtId="0" fontId="17" fillId="10" borderId="1" xfId="0" applyFont="1" applyFill="1" applyBorder="1" applyAlignment="1">
      <alignment vertical="top" wrapText="1"/>
    </xf>
    <xf numFmtId="43" fontId="17" fillId="10" borderId="1" xfId="1" applyFont="1" applyFill="1" applyBorder="1" applyAlignment="1">
      <alignment vertical="top" wrapText="1"/>
    </xf>
    <xf numFmtId="0" fontId="16" fillId="10" borderId="1" xfId="0" applyFont="1" applyFill="1" applyBorder="1" applyAlignment="1">
      <alignment vertical="top" wrapText="1"/>
    </xf>
    <xf numFmtId="0" fontId="0" fillId="0" borderId="1" xfId="0" applyBorder="1" applyAlignment="1">
      <alignment horizontal="center" vertical="center" wrapText="1"/>
    </xf>
    <xf numFmtId="0" fontId="2" fillId="4" borderId="1" xfId="0" applyFont="1" applyFill="1" applyBorder="1" applyAlignment="1">
      <alignment horizontal="center" vertical="center" wrapText="1"/>
    </xf>
    <xf numFmtId="0" fontId="0" fillId="3" borderId="0" xfId="0" applyFill="1"/>
    <xf numFmtId="0" fontId="32" fillId="0" borderId="0" xfId="0" applyFont="1"/>
    <xf numFmtId="0" fontId="31" fillId="2" borderId="1" xfId="0" applyFont="1" applyFill="1" applyBorder="1" applyAlignment="1">
      <alignment horizontal="left" vertical="center" wrapText="1"/>
    </xf>
    <xf numFmtId="0" fontId="31" fillId="4" borderId="1" xfId="0" applyFont="1" applyFill="1" applyBorder="1" applyAlignment="1">
      <alignment horizontal="center" vertical="center" wrapText="1"/>
    </xf>
    <xf numFmtId="0" fontId="31" fillId="4" borderId="1" xfId="0" applyFont="1" applyFill="1" applyBorder="1" applyAlignment="1">
      <alignment vertical="center" wrapText="1"/>
    </xf>
    <xf numFmtId="0" fontId="32" fillId="11" borderId="57" xfId="0" applyFont="1" applyFill="1" applyBorder="1" applyAlignment="1">
      <alignment horizontal="left" vertical="center"/>
    </xf>
    <xf numFmtId="4" fontId="32" fillId="11" borderId="56" xfId="0" applyNumberFormat="1" applyFont="1" applyFill="1" applyBorder="1" applyAlignment="1">
      <alignment horizontal="left" vertical="center"/>
    </xf>
    <xf numFmtId="0" fontId="32" fillId="11" borderId="56" xfId="0" applyFont="1" applyFill="1" applyBorder="1" applyAlignment="1">
      <alignment horizontal="center" vertical="center"/>
    </xf>
    <xf numFmtId="0" fontId="32" fillId="11" borderId="58" xfId="0" applyFont="1" applyFill="1" applyBorder="1" applyAlignment="1">
      <alignment horizontal="center" vertical="center" wrapText="1"/>
    </xf>
    <xf numFmtId="0" fontId="31" fillId="2" borderId="27" xfId="0" applyFont="1" applyFill="1" applyBorder="1" applyAlignment="1">
      <alignment horizontal="left" vertical="center" wrapText="1"/>
    </xf>
    <xf numFmtId="4" fontId="31" fillId="2" borderId="28" xfId="0" applyNumberFormat="1" applyFont="1" applyFill="1" applyBorder="1" applyAlignment="1">
      <alignment horizontal="center" vertical="center"/>
    </xf>
    <xf numFmtId="0" fontId="32" fillId="2" borderId="28" xfId="0" applyFont="1" applyFill="1" applyBorder="1" applyAlignment="1">
      <alignment horizontal="center" vertical="center"/>
    </xf>
    <xf numFmtId="0" fontId="31" fillId="2" borderId="29" xfId="0" applyFont="1" applyFill="1" applyBorder="1" applyAlignment="1">
      <alignment horizontal="left" vertical="top" wrapText="1"/>
    </xf>
    <xf numFmtId="0" fontId="32" fillId="0" borderId="30" xfId="0" applyFont="1" applyBorder="1" applyAlignment="1">
      <alignment horizontal="left" vertical="center"/>
    </xf>
    <xf numFmtId="4" fontId="32" fillId="0" borderId="31" xfId="0" applyNumberFormat="1" applyFont="1" applyBorder="1" applyAlignment="1">
      <alignment horizontal="center" vertical="center"/>
    </xf>
    <xf numFmtId="0" fontId="32" fillId="0" borderId="31" xfId="0" applyFont="1" applyBorder="1" applyAlignment="1">
      <alignment horizontal="center" vertical="center"/>
    </xf>
    <xf numFmtId="0" fontId="32" fillId="0" borderId="32" xfId="0" applyFont="1" applyBorder="1" applyAlignment="1">
      <alignment horizontal="left" vertical="center" wrapText="1"/>
    </xf>
    <xf numFmtId="0" fontId="32" fillId="0" borderId="33" xfId="0" applyFont="1" applyBorder="1" applyAlignment="1">
      <alignment horizontal="left" vertical="center"/>
    </xf>
    <xf numFmtId="4" fontId="32" fillId="0" borderId="34" xfId="0" applyNumberFormat="1" applyFont="1" applyBorder="1" applyAlignment="1">
      <alignment horizontal="center" vertical="center"/>
    </xf>
    <xf numFmtId="0" fontId="32" fillId="0" borderId="34" xfId="0" applyFont="1" applyBorder="1" applyAlignment="1">
      <alignment horizontal="center" vertical="center"/>
    </xf>
    <xf numFmtId="0" fontId="32" fillId="0" borderId="35" xfId="0" applyFont="1" applyBorder="1" applyAlignment="1">
      <alignment horizontal="left" vertical="center" wrapText="1"/>
    </xf>
    <xf numFmtId="0" fontId="31" fillId="2" borderId="27" xfId="0" applyFont="1" applyFill="1" applyBorder="1" applyAlignment="1">
      <alignment horizontal="left" vertical="center"/>
    </xf>
    <xf numFmtId="0" fontId="31" fillId="2" borderId="28" xfId="0" applyFont="1" applyFill="1" applyBorder="1" applyAlignment="1">
      <alignment horizontal="center" vertical="center"/>
    </xf>
    <xf numFmtId="4" fontId="32" fillId="0" borderId="31" xfId="0" applyNumberFormat="1" applyFont="1" applyBorder="1" applyAlignment="1">
      <alignment horizontal="center" vertical="center" wrapText="1"/>
    </xf>
    <xf numFmtId="4" fontId="32" fillId="0" borderId="34" xfId="0" applyNumberFormat="1" applyFont="1" applyBorder="1" applyAlignment="1">
      <alignment horizontal="center" vertical="center" wrapText="1"/>
    </xf>
    <xf numFmtId="2" fontId="32" fillId="0" borderId="51" xfId="0" applyNumberFormat="1" applyFont="1" applyBorder="1" applyAlignment="1">
      <alignment horizontal="left" vertical="center" wrapText="1"/>
    </xf>
    <xf numFmtId="4" fontId="32" fillId="0" borderId="53" xfId="0" applyNumberFormat="1" applyFont="1" applyBorder="1" applyAlignment="1">
      <alignment horizontal="center" vertical="center"/>
    </xf>
    <xf numFmtId="2" fontId="32" fillId="0" borderId="53" xfId="0" applyNumberFormat="1" applyFont="1" applyBorder="1" applyAlignment="1">
      <alignment horizontal="center" vertical="center"/>
    </xf>
    <xf numFmtId="2" fontId="32" fillId="0" borderId="55" xfId="0" applyNumberFormat="1" applyFont="1" applyBorder="1" applyAlignment="1">
      <alignment horizontal="left" vertical="center" wrapText="1"/>
    </xf>
    <xf numFmtId="2" fontId="32" fillId="0" borderId="30" xfId="0" applyNumberFormat="1" applyFont="1" applyBorder="1" applyAlignment="1">
      <alignment horizontal="left" vertical="center" wrapText="1"/>
    </xf>
    <xf numFmtId="2" fontId="32" fillId="0" borderId="31" xfId="0" applyNumberFormat="1" applyFont="1" applyBorder="1" applyAlignment="1">
      <alignment horizontal="center" vertical="center"/>
    </xf>
    <xf numFmtId="2" fontId="32" fillId="0" borderId="32" xfId="0" applyNumberFormat="1" applyFont="1" applyBorder="1" applyAlignment="1">
      <alignment horizontal="left" vertical="center" wrapText="1"/>
    </xf>
    <xf numFmtId="2" fontId="32" fillId="0" borderId="33" xfId="0" applyNumberFormat="1" applyFont="1" applyBorder="1" applyAlignment="1">
      <alignment horizontal="left" vertical="center" wrapText="1"/>
    </xf>
    <xf numFmtId="2" fontId="32" fillId="0" borderId="34" xfId="0" applyNumberFormat="1" applyFont="1" applyBorder="1" applyAlignment="1">
      <alignment horizontal="center" vertical="center"/>
    </xf>
    <xf numFmtId="2" fontId="32" fillId="0" borderId="35" xfId="0" applyNumberFormat="1" applyFont="1" applyBorder="1" applyAlignment="1">
      <alignment horizontal="left" vertical="center" wrapText="1"/>
    </xf>
    <xf numFmtId="0" fontId="32" fillId="0" borderId="35" xfId="0" applyFont="1" applyBorder="1" applyAlignment="1">
      <alignment horizontal="center" vertical="center" wrapText="1"/>
    </xf>
    <xf numFmtId="0" fontId="32" fillId="0" borderId="36" xfId="0" applyFont="1" applyBorder="1" applyAlignment="1">
      <alignment horizontal="center" vertical="center"/>
    </xf>
    <xf numFmtId="0" fontId="32" fillId="3" borderId="0" xfId="0" applyFont="1" applyFill="1"/>
    <xf numFmtId="4" fontId="31" fillId="2" borderId="38" xfId="0" applyNumberFormat="1" applyFont="1" applyFill="1" applyBorder="1" applyAlignment="1">
      <alignment horizontal="center" vertical="center"/>
    </xf>
    <xf numFmtId="0" fontId="32" fillId="2" borderId="38" xfId="0" applyFont="1" applyFill="1" applyBorder="1" applyAlignment="1">
      <alignment horizontal="center" vertical="center"/>
    </xf>
    <xf numFmtId="0" fontId="31" fillId="2" borderId="39" xfId="0" applyFont="1" applyFill="1" applyBorder="1" applyAlignment="1">
      <alignment horizontal="left" vertical="top" wrapText="1"/>
    </xf>
    <xf numFmtId="0" fontId="32" fillId="0" borderId="27" xfId="0" applyFont="1" applyBorder="1" applyAlignment="1">
      <alignment horizontal="left" vertical="center"/>
    </xf>
    <xf numFmtId="4" fontId="32" fillId="0" borderId="28" xfId="0" applyNumberFormat="1" applyFont="1" applyBorder="1" applyAlignment="1">
      <alignment horizontal="center" vertical="center"/>
    </xf>
    <xf numFmtId="0" fontId="32" fillId="0" borderId="28" xfId="0" applyFont="1" applyBorder="1" applyAlignment="1">
      <alignment horizontal="center" vertical="center"/>
    </xf>
    <xf numFmtId="0" fontId="32" fillId="0" borderId="29" xfId="0" applyFont="1" applyBorder="1" applyAlignment="1">
      <alignment horizontal="left" vertical="center" wrapText="1"/>
    </xf>
    <xf numFmtId="0" fontId="32" fillId="0" borderId="30" xfId="0" applyFont="1" applyBorder="1" applyAlignment="1">
      <alignment horizontal="left" vertical="center" wrapText="1"/>
    </xf>
    <xf numFmtId="0" fontId="32" fillId="0" borderId="32" xfId="0" applyFont="1" applyBorder="1" applyAlignment="1">
      <alignment horizontal="center" vertical="center" wrapText="1"/>
    </xf>
    <xf numFmtId="0" fontId="32" fillId="0" borderId="33" xfId="0" applyFont="1" applyBorder="1" applyAlignment="1">
      <alignment horizontal="left" vertical="center" wrapText="1"/>
    </xf>
    <xf numFmtId="0" fontId="32" fillId="0" borderId="35" xfId="0" applyFont="1" applyBorder="1" applyAlignment="1">
      <alignment horizontal="left" vertical="center"/>
    </xf>
    <xf numFmtId="0" fontId="32" fillId="0" borderId="0" xfId="0" applyFont="1" applyAlignment="1">
      <alignment horizontal="left" vertical="center"/>
    </xf>
    <xf numFmtId="4" fontId="32" fillId="3" borderId="0" xfId="0" applyNumberFormat="1" applyFont="1" applyFill="1"/>
    <xf numFmtId="0" fontId="32" fillId="0" borderId="32" xfId="0" applyFont="1" applyBorder="1" applyAlignment="1">
      <alignment horizontal="left" vertical="center"/>
    </xf>
    <xf numFmtId="0" fontId="32" fillId="0" borderId="31" xfId="0" applyFont="1" applyBorder="1" applyAlignment="1">
      <alignment horizontal="center" vertical="center" wrapText="1"/>
    </xf>
    <xf numFmtId="0" fontId="32" fillId="0" borderId="50" xfId="0" applyFont="1" applyBorder="1" applyAlignment="1">
      <alignment horizontal="left" vertical="center" wrapText="1"/>
    </xf>
    <xf numFmtId="4" fontId="32" fillId="0" borderId="36" xfId="0" applyNumberFormat="1" applyFont="1" applyBorder="1" applyAlignment="1">
      <alignment horizontal="center" vertical="center"/>
    </xf>
    <xf numFmtId="0" fontId="32" fillId="0" borderId="52" xfId="0" applyFont="1" applyBorder="1" applyAlignment="1">
      <alignment horizontal="left" vertical="center"/>
    </xf>
    <xf numFmtId="0" fontId="32" fillId="0" borderId="34" xfId="0" applyFont="1" applyBorder="1" applyAlignment="1">
      <alignment horizontal="left" vertical="center"/>
    </xf>
    <xf numFmtId="0" fontId="32" fillId="2" borderId="29" xfId="0" applyFont="1" applyFill="1" applyBorder="1" applyAlignment="1">
      <alignment horizontal="left" vertical="top" wrapText="1"/>
    </xf>
    <xf numFmtId="0" fontId="31" fillId="2" borderId="60" xfId="0" applyFont="1" applyFill="1" applyBorder="1" applyAlignment="1">
      <alignment horizontal="left" vertical="center"/>
    </xf>
    <xf numFmtId="4" fontId="31" fillId="2" borderId="61" xfId="0" applyNumberFormat="1" applyFont="1" applyFill="1" applyBorder="1" applyAlignment="1">
      <alignment horizontal="center" vertical="center"/>
    </xf>
    <xf numFmtId="0" fontId="32" fillId="2" borderId="61" xfId="0" applyFont="1" applyFill="1" applyBorder="1" applyAlignment="1">
      <alignment horizontal="center" vertical="center"/>
    </xf>
    <xf numFmtId="0" fontId="32" fillId="2" borderId="62" xfId="0" applyFont="1" applyFill="1" applyBorder="1" applyAlignment="1">
      <alignment horizontal="left" vertical="top" wrapText="1"/>
    </xf>
    <xf numFmtId="0" fontId="31" fillId="2" borderId="60" xfId="0" applyFont="1" applyFill="1" applyBorder="1" applyAlignment="1">
      <alignment horizontal="left" vertical="center" wrapText="1"/>
    </xf>
    <xf numFmtId="0" fontId="32" fillId="2" borderId="61" xfId="0" applyFont="1" applyFill="1" applyBorder="1" applyAlignment="1">
      <alignment horizontal="center" vertical="center" wrapText="1"/>
    </xf>
    <xf numFmtId="0" fontId="31" fillId="2" borderId="28" xfId="0" applyFont="1" applyFill="1" applyBorder="1" applyAlignment="1">
      <alignment horizontal="left" vertical="top" wrapText="1"/>
    </xf>
    <xf numFmtId="0" fontId="32" fillId="0" borderId="40" xfId="0" applyFont="1" applyBorder="1" applyAlignment="1">
      <alignment horizontal="left" vertical="center"/>
    </xf>
    <xf numFmtId="0" fontId="32" fillId="0" borderId="41" xfId="0" applyFont="1" applyBorder="1" applyAlignment="1">
      <alignment horizontal="left" vertical="center" wrapText="1"/>
    </xf>
    <xf numFmtId="0" fontId="32" fillId="0" borderId="41" xfId="0" applyFont="1" applyBorder="1" applyAlignment="1">
      <alignment horizontal="left" vertical="center"/>
    </xf>
    <xf numFmtId="0" fontId="32" fillId="0" borderId="42" xfId="0" applyFont="1" applyBorder="1" applyAlignment="1">
      <alignment horizontal="left" vertical="center"/>
    </xf>
    <xf numFmtId="0" fontId="32" fillId="0" borderId="43" xfId="0" applyFont="1" applyBorder="1" applyAlignment="1">
      <alignment horizontal="left" vertical="center"/>
    </xf>
    <xf numFmtId="0" fontId="32" fillId="0" borderId="31" xfId="0" applyFont="1" applyBorder="1" applyAlignment="1">
      <alignment horizontal="left" vertical="center"/>
    </xf>
    <xf numFmtId="0" fontId="32" fillId="0" borderId="8" xfId="0" applyFont="1" applyBorder="1" applyAlignment="1">
      <alignment horizontal="left" vertical="center"/>
    </xf>
    <xf numFmtId="0" fontId="32" fillId="0" borderId="47" xfId="0" applyFont="1" applyBorder="1" applyAlignment="1">
      <alignment horizontal="left" vertical="center"/>
    </xf>
    <xf numFmtId="0" fontId="32" fillId="0" borderId="48" xfId="0" applyFont="1" applyBorder="1" applyAlignment="1">
      <alignment horizontal="left" vertical="center"/>
    </xf>
    <xf numFmtId="4" fontId="32" fillId="0" borderId="43" xfId="0" applyNumberFormat="1" applyFont="1" applyBorder="1" applyAlignment="1">
      <alignment horizontal="center" vertical="center"/>
    </xf>
    <xf numFmtId="0" fontId="32" fillId="0" borderId="49" xfId="0" applyFont="1" applyBorder="1" applyAlignment="1">
      <alignment horizontal="left" vertical="center"/>
    </xf>
    <xf numFmtId="0" fontId="31" fillId="2" borderId="37" xfId="0" applyFont="1" applyFill="1" applyBorder="1" applyAlignment="1">
      <alignment horizontal="left" vertical="center" wrapText="1"/>
    </xf>
    <xf numFmtId="0" fontId="31" fillId="2" borderId="39" xfId="0" applyFont="1" applyFill="1" applyBorder="1" applyAlignment="1">
      <alignment horizontal="left" vertical="center" wrapText="1"/>
    </xf>
    <xf numFmtId="0" fontId="32" fillId="0" borderId="45" xfId="0" applyFont="1" applyBorder="1" applyAlignment="1">
      <alignment horizontal="left" vertical="center"/>
    </xf>
    <xf numFmtId="4" fontId="32" fillId="0" borderId="38" xfId="0" applyNumberFormat="1" applyFont="1" applyBorder="1" applyAlignment="1">
      <alignment horizontal="center" vertical="center"/>
    </xf>
    <xf numFmtId="0" fontId="32" fillId="0" borderId="46" xfId="0" applyFont="1" applyBorder="1" applyAlignment="1">
      <alignment horizontal="left" vertical="center"/>
    </xf>
    <xf numFmtId="0" fontId="31" fillId="9" borderId="37" xfId="0" applyFont="1" applyFill="1" applyBorder="1" applyAlignment="1">
      <alignment horizontal="left" vertical="center" wrapText="1"/>
    </xf>
    <xf numFmtId="4" fontId="31" fillId="9" borderId="38" xfId="0" applyNumberFormat="1" applyFont="1" applyFill="1" applyBorder="1" applyAlignment="1">
      <alignment horizontal="center" vertical="center"/>
    </xf>
    <xf numFmtId="0" fontId="32" fillId="9" borderId="38" xfId="0" applyFont="1" applyFill="1" applyBorder="1" applyAlignment="1">
      <alignment horizontal="center" vertical="center"/>
    </xf>
    <xf numFmtId="0" fontId="32" fillId="0" borderId="29" xfId="0" applyFont="1" applyBorder="1" applyAlignment="1">
      <alignment horizontal="left" vertical="center"/>
    </xf>
    <xf numFmtId="0" fontId="32" fillId="0" borderId="50" xfId="0" applyFont="1" applyBorder="1" applyAlignment="1">
      <alignment wrapText="1"/>
    </xf>
    <xf numFmtId="0" fontId="32" fillId="0" borderId="40" xfId="0" applyFont="1" applyBorder="1"/>
    <xf numFmtId="0" fontId="32" fillId="0" borderId="51" xfId="0" applyFont="1" applyBorder="1"/>
    <xf numFmtId="0" fontId="32" fillId="0" borderId="54" xfId="0" applyFont="1" applyBorder="1"/>
    <xf numFmtId="0" fontId="32" fillId="0" borderId="50" xfId="0" applyFont="1" applyBorder="1"/>
    <xf numFmtId="0" fontId="32" fillId="0" borderId="54" xfId="0" applyFont="1" applyBorder="1" applyAlignment="1">
      <alignment wrapText="1"/>
    </xf>
    <xf numFmtId="0" fontId="32" fillId="0" borderId="40" xfId="0" applyFont="1" applyBorder="1" applyAlignment="1">
      <alignment wrapText="1"/>
    </xf>
    <xf numFmtId="0" fontId="32" fillId="0" borderId="51" xfId="0" applyFont="1" applyBorder="1" applyAlignment="1">
      <alignment wrapText="1"/>
    </xf>
    <xf numFmtId="0" fontId="32" fillId="0" borderId="50" xfId="0" applyFont="1" applyBorder="1" applyAlignment="1">
      <alignment horizontal="left" vertical="center"/>
    </xf>
    <xf numFmtId="4" fontId="32" fillId="0" borderId="41" xfId="0" applyNumberFormat="1" applyFont="1" applyBorder="1" applyAlignment="1">
      <alignment horizontal="center" vertical="center"/>
    </xf>
    <xf numFmtId="0" fontId="31" fillId="9" borderId="39" xfId="0" applyFont="1" applyFill="1" applyBorder="1" applyAlignment="1">
      <alignment horizontal="left" vertical="center" wrapText="1"/>
    </xf>
    <xf numFmtId="43" fontId="17" fillId="6" borderId="1" xfId="1" applyFont="1" applyFill="1" applyBorder="1" applyAlignment="1">
      <alignment vertical="center" wrapText="1"/>
    </xf>
    <xf numFmtId="0" fontId="0" fillId="0" borderId="0" xfId="0" applyAlignment="1">
      <alignment vertical="center"/>
    </xf>
    <xf numFmtId="0" fontId="0" fillId="7" borderId="1" xfId="0" applyFill="1" applyBorder="1" applyAlignment="1">
      <alignment vertical="center" wrapText="1"/>
    </xf>
    <xf numFmtId="0" fontId="29" fillId="3" borderId="0" xfId="0" applyFont="1" applyFill="1"/>
    <xf numFmtId="43" fontId="29" fillId="3" borderId="0" xfId="1" applyFont="1" applyFill="1"/>
    <xf numFmtId="43" fontId="23" fillId="3" borderId="0" xfId="1" applyFont="1" applyFill="1"/>
    <xf numFmtId="43" fontId="0" fillId="3" borderId="0" xfId="0" applyNumberFormat="1" applyFill="1"/>
    <xf numFmtId="166" fontId="0" fillId="3" borderId="0" xfId="0" applyNumberFormat="1" applyFill="1"/>
    <xf numFmtId="0" fontId="2" fillId="2" borderId="1" xfId="0" applyFont="1" applyFill="1" applyBorder="1" applyAlignment="1">
      <alignment vertical="center" wrapText="1"/>
    </xf>
    <xf numFmtId="0" fontId="2" fillId="2" borderId="1" xfId="0" applyFont="1" applyFill="1" applyBorder="1" applyAlignment="1">
      <alignmen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23" fillId="0" borderId="1" xfId="0" applyFont="1" applyBorder="1" applyAlignment="1">
      <alignment horizontal="left" vertical="center" wrapText="1"/>
    </xf>
    <xf numFmtId="0" fontId="0" fillId="3" borderId="1" xfId="0" applyFill="1" applyBorder="1"/>
    <xf numFmtId="0" fontId="0" fillId="3" borderId="1" xfId="0" applyFill="1" applyBorder="1" applyAlignment="1">
      <alignment wrapText="1"/>
    </xf>
    <xf numFmtId="0" fontId="0" fillId="0" borderId="56" xfId="0" applyBorder="1"/>
    <xf numFmtId="0" fontId="25" fillId="0" borderId="8" xfId="0" applyFont="1" applyBorder="1" applyAlignment="1">
      <alignment horizontal="center" wrapText="1"/>
    </xf>
    <xf numFmtId="0" fontId="24" fillId="0" borderId="8" xfId="0" applyFont="1" applyBorder="1" applyAlignment="1">
      <alignment horizontal="center" wrapText="1"/>
    </xf>
    <xf numFmtId="0" fontId="26" fillId="0" borderId="8" xfId="0" applyFont="1" applyBorder="1" applyAlignment="1">
      <alignment horizontal="center" wrapText="1"/>
    </xf>
    <xf numFmtId="166" fontId="23" fillId="0" borderId="0" xfId="0" applyNumberFormat="1" applyFont="1"/>
    <xf numFmtId="43" fontId="26" fillId="0" borderId="0" xfId="0" applyNumberFormat="1" applyFont="1" applyAlignment="1">
      <alignment horizontal="center" wrapText="1"/>
    </xf>
    <xf numFmtId="43" fontId="0" fillId="0" borderId="0" xfId="1" applyFont="1"/>
    <xf numFmtId="43" fontId="23" fillId="0" borderId="0" xfId="1" applyFont="1"/>
    <xf numFmtId="43" fontId="25" fillId="0" borderId="0" xfId="1" applyFont="1" applyAlignment="1">
      <alignment horizontal="center" wrapText="1"/>
    </xf>
    <xf numFmtId="43" fontId="24" fillId="0" borderId="0" xfId="1" applyFont="1" applyAlignment="1">
      <alignment horizontal="center" wrapText="1"/>
    </xf>
    <xf numFmtId="43" fontId="26" fillId="0" borderId="0" xfId="1" applyFont="1" applyAlignment="1">
      <alignment horizontal="center" wrapText="1"/>
    </xf>
    <xf numFmtId="0" fontId="0" fillId="8" borderId="71" xfId="0" applyFill="1" applyBorder="1" applyAlignment="1">
      <alignment horizontal="justify" vertical="center" wrapText="1"/>
    </xf>
    <xf numFmtId="0" fontId="0" fillId="8" borderId="69" xfId="0" applyFill="1" applyBorder="1" applyAlignment="1">
      <alignment horizontal="justify" vertical="center" wrapText="1"/>
    </xf>
    <xf numFmtId="0" fontId="0" fillId="8" borderId="71" xfId="0" applyFill="1" applyBorder="1"/>
    <xf numFmtId="0" fontId="0" fillId="8" borderId="0" xfId="0" applyFill="1"/>
    <xf numFmtId="0" fontId="0" fillId="8" borderId="71" xfId="0" applyFill="1" applyBorder="1" applyAlignment="1">
      <alignment wrapText="1"/>
    </xf>
    <xf numFmtId="0" fontId="10" fillId="8" borderId="0" xfId="0" applyFont="1" applyFill="1"/>
    <xf numFmtId="0" fontId="2" fillId="8" borderId="0" xfId="0" applyFont="1" applyFill="1"/>
    <xf numFmtId="0" fontId="16" fillId="8" borderId="1" xfId="0" applyFont="1" applyFill="1" applyBorder="1" applyAlignment="1">
      <alignment wrapText="1"/>
    </xf>
    <xf numFmtId="0" fontId="16" fillId="8" borderId="1" xfId="0" applyFont="1" applyFill="1" applyBorder="1" applyAlignment="1">
      <alignment horizontal="center" vertical="top" wrapText="1"/>
    </xf>
    <xf numFmtId="43" fontId="33" fillId="0" borderId="3" xfId="1" applyFont="1" applyBorder="1" applyAlignment="1">
      <alignment horizontal="center" wrapText="1"/>
    </xf>
    <xf numFmtId="0" fontId="17" fillId="8" borderId="1" xfId="0" applyFont="1" applyFill="1" applyBorder="1" applyAlignment="1">
      <alignment vertical="top" wrapText="1"/>
    </xf>
    <xf numFmtId="43" fontId="17" fillId="8" borderId="1" xfId="1" applyFont="1" applyFill="1" applyBorder="1" applyAlignment="1">
      <alignment vertical="top" wrapText="1"/>
    </xf>
    <xf numFmtId="0" fontId="34" fillId="8" borderId="1" xfId="0" applyFont="1" applyFill="1" applyBorder="1" applyAlignment="1">
      <alignment horizontal="left" vertical="center" wrapText="1"/>
    </xf>
    <xf numFmtId="0" fontId="34" fillId="8" borderId="7" xfId="0" applyFont="1" applyFill="1" applyBorder="1" applyAlignment="1">
      <alignment horizontal="left" vertical="center" wrapText="1"/>
    </xf>
    <xf numFmtId="0" fontId="14" fillId="2" borderId="10" xfId="0" applyFont="1" applyFill="1" applyBorder="1" applyAlignment="1">
      <alignment vertical="center" wrapText="1"/>
    </xf>
    <xf numFmtId="0" fontId="14" fillId="2" borderId="13" xfId="0" applyFont="1" applyFill="1" applyBorder="1" applyAlignment="1">
      <alignment vertical="center" wrapText="1"/>
    </xf>
    <xf numFmtId="0" fontId="14" fillId="2" borderId="9" xfId="0" applyFont="1" applyFill="1" applyBorder="1" applyAlignment="1">
      <alignment vertical="center" wrapText="1"/>
    </xf>
    <xf numFmtId="0" fontId="14" fillId="2" borderId="12" xfId="0" applyFont="1" applyFill="1" applyBorder="1" applyAlignment="1">
      <alignment vertical="center" wrapText="1"/>
    </xf>
    <xf numFmtId="0" fontId="14" fillId="2" borderId="10" xfId="0" applyFont="1" applyFill="1" applyBorder="1" applyAlignment="1">
      <alignment vertical="center" wrapText="1"/>
    </xf>
    <xf numFmtId="0" fontId="14" fillId="2" borderId="13" xfId="0" applyFont="1" applyFill="1" applyBorder="1" applyAlignment="1">
      <alignment vertical="center" wrapText="1"/>
    </xf>
    <xf numFmtId="0" fontId="14" fillId="2" borderId="11" xfId="0" applyFont="1" applyFill="1" applyBorder="1" applyAlignment="1">
      <alignment vertical="center" wrapText="1"/>
    </xf>
    <xf numFmtId="0" fontId="14" fillId="2" borderId="14" xfId="0" applyFont="1" applyFill="1" applyBorder="1" applyAlignment="1">
      <alignment vertical="center" wrapText="1"/>
    </xf>
    <xf numFmtId="0" fontId="0" fillId="8" borderId="66" xfId="0" applyFill="1" applyBorder="1" applyAlignment="1">
      <alignment horizontal="center"/>
    </xf>
    <xf numFmtId="0" fontId="0" fillId="8" borderId="70" xfId="0" applyFill="1" applyBorder="1" applyAlignment="1">
      <alignment horizontal="center"/>
    </xf>
    <xf numFmtId="0" fontId="0" fillId="8" borderId="67" xfId="0" applyFill="1" applyBorder="1" applyAlignment="1">
      <alignment horizontal="center"/>
    </xf>
    <xf numFmtId="0" fontId="0" fillId="8" borderId="68" xfId="0" applyFill="1" applyBorder="1" applyAlignment="1">
      <alignment horizontal="center"/>
    </xf>
    <xf numFmtId="0" fontId="0" fillId="8" borderId="69" xfId="0" applyFill="1" applyBorder="1" applyAlignment="1">
      <alignment horizontal="center"/>
    </xf>
    <xf numFmtId="0" fontId="18" fillId="0" borderId="0" xfId="0" applyFont="1" applyAlignment="1">
      <alignment horizontal="center" wrapText="1"/>
    </xf>
    <xf numFmtId="0" fontId="0" fillId="2" borderId="8" xfId="0" applyFill="1" applyBorder="1" applyAlignment="1">
      <alignment horizontal="center"/>
    </xf>
    <xf numFmtId="0" fontId="0" fillId="2" borderId="0" xfId="0" applyFill="1" applyAlignment="1">
      <alignment horizontal="center"/>
    </xf>
    <xf numFmtId="0" fontId="9" fillId="2" borderId="8" xfId="0" applyFont="1" applyFill="1" applyBorder="1" applyAlignment="1">
      <alignment horizontal="center"/>
    </xf>
    <xf numFmtId="0" fontId="9" fillId="2" borderId="0" xfId="0" applyFont="1" applyFill="1" applyAlignment="1">
      <alignment horizontal="center"/>
    </xf>
    <xf numFmtId="0" fontId="3" fillId="0" borderId="0" xfId="0" applyFont="1" applyAlignment="1">
      <alignment horizontal="center" vertical="center" wrapText="1"/>
    </xf>
    <xf numFmtId="0" fontId="10" fillId="0" borderId="0" xfId="0" applyFont="1" applyAlignment="1">
      <alignment horizontal="center"/>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0" fillId="0" borderId="5"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xf numFmtId="0" fontId="2" fillId="3" borderId="1" xfId="0" applyFont="1" applyFill="1" applyBorder="1" applyAlignment="1">
      <alignment horizontal="left" vertical="center" wrapText="1"/>
    </xf>
    <xf numFmtId="0" fontId="3" fillId="0" borderId="0" xfId="0" applyFont="1" applyAlignment="1">
      <alignment horizontal="center" wrapText="1"/>
    </xf>
    <xf numFmtId="0" fontId="32" fillId="0" borderId="63" xfId="0" applyFont="1" applyBorder="1" applyAlignment="1">
      <alignment horizontal="left" vertical="center"/>
    </xf>
    <xf numFmtId="0" fontId="32" fillId="0" borderId="64" xfId="0" applyFont="1" applyBorder="1" applyAlignment="1">
      <alignment horizontal="left" vertical="center"/>
    </xf>
    <xf numFmtId="0" fontId="32" fillId="0" borderId="36" xfId="0" applyFont="1" applyBorder="1" applyAlignment="1">
      <alignment horizontal="center" vertical="center"/>
    </xf>
    <xf numFmtId="0" fontId="32" fillId="0" borderId="41" xfId="0" applyFont="1" applyBorder="1" applyAlignment="1">
      <alignment horizontal="center" vertical="center"/>
    </xf>
    <xf numFmtId="0" fontId="32" fillId="0" borderId="43" xfId="0" applyFont="1" applyBorder="1" applyAlignment="1">
      <alignment horizontal="center" vertical="center"/>
    </xf>
    <xf numFmtId="0" fontId="32" fillId="0" borderId="65" xfId="0" applyFont="1" applyBorder="1" applyAlignment="1">
      <alignment horizontal="center" vertical="center"/>
    </xf>
    <xf numFmtId="0" fontId="32" fillId="0" borderId="44" xfId="0" applyFont="1" applyBorder="1" applyAlignment="1">
      <alignment horizontal="center" vertical="center"/>
    </xf>
    <xf numFmtId="0" fontId="32" fillId="0" borderId="64" xfId="0" applyFont="1" applyBorder="1" applyAlignment="1">
      <alignment horizontal="center" vertical="center"/>
    </xf>
    <xf numFmtId="0" fontId="32" fillId="0" borderId="38"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53" xfId="0" applyFont="1" applyBorder="1" applyAlignment="1">
      <alignment horizontal="center" vertical="center" wrapText="1"/>
    </xf>
    <xf numFmtId="0" fontId="31" fillId="0" borderId="0" xfId="0" applyFont="1" applyAlignment="1">
      <alignment horizontal="center"/>
    </xf>
    <xf numFmtId="0" fontId="32" fillId="0" borderId="52" xfId="0" applyFont="1" applyBorder="1" applyAlignment="1">
      <alignment horizontal="left" vertical="center" wrapText="1"/>
    </xf>
    <xf numFmtId="0" fontId="32" fillId="0" borderId="54" xfId="0" applyFont="1" applyBorder="1" applyAlignment="1">
      <alignment horizontal="left" vertical="center" wrapText="1"/>
    </xf>
    <xf numFmtId="0" fontId="32" fillId="0" borderId="59" xfId="0" applyFont="1" applyBorder="1" applyAlignment="1">
      <alignment horizontal="left" vertical="center" wrapText="1"/>
    </xf>
    <xf numFmtId="0" fontId="32" fillId="0" borderId="52" xfId="0" applyFont="1" applyBorder="1" applyAlignment="1">
      <alignment horizontal="left" vertical="center"/>
    </xf>
    <xf numFmtId="0" fontId="32" fillId="0" borderId="54" xfId="0" applyFont="1" applyBorder="1" applyAlignment="1">
      <alignment horizontal="left" vertical="center"/>
    </xf>
    <xf numFmtId="0" fontId="32" fillId="0" borderId="59" xfId="0" applyFont="1" applyBorder="1" applyAlignment="1">
      <alignment horizontal="left" vertical="center"/>
    </xf>
    <xf numFmtId="0" fontId="17" fillId="8" borderId="1" xfId="0" applyFont="1" applyFill="1" applyBorder="1" applyAlignment="1">
      <alignment vertical="top" wrapText="1"/>
    </xf>
    <xf numFmtId="0" fontId="0" fillId="8" borderId="57" xfId="0" applyFill="1" applyBorder="1" applyAlignment="1">
      <alignment horizontal="center" vertical="center"/>
    </xf>
    <xf numFmtId="0" fontId="0" fillId="8" borderId="58" xfId="0" applyFill="1" applyBorder="1" applyAlignment="1">
      <alignment horizontal="center" vertical="center"/>
    </xf>
    <xf numFmtId="0" fontId="17" fillId="6" borderId="1" xfId="0" applyFont="1" applyFill="1" applyBorder="1" applyAlignment="1">
      <alignment vertical="top" wrapText="1"/>
    </xf>
    <xf numFmtId="0" fontId="15" fillId="5" borderId="2" xfId="0" applyFont="1" applyFill="1" applyBorder="1" applyAlignment="1">
      <alignment horizontal="center" vertical="center" wrapText="1"/>
    </xf>
    <xf numFmtId="0" fontId="3" fillId="0" borderId="0" xfId="0" applyFont="1" applyAlignment="1">
      <alignment horizontal="center"/>
    </xf>
    <xf numFmtId="0" fontId="16" fillId="10" borderId="1" xfId="0" applyFont="1" applyFill="1" applyBorder="1" applyAlignment="1">
      <alignment vertical="top" wrapText="1"/>
    </xf>
    <xf numFmtId="0" fontId="0" fillId="8" borderId="71" xfId="0" applyFill="1" applyBorder="1" applyAlignment="1">
      <alignment horizontal="right"/>
    </xf>
    <xf numFmtId="0" fontId="0" fillId="0" borderId="1" xfId="0" applyBorder="1" applyAlignment="1">
      <alignment horizontal="right"/>
    </xf>
    <xf numFmtId="3" fontId="35" fillId="0" borderId="0" xfId="0" applyNumberFormat="1" applyFont="1"/>
    <xf numFmtId="0" fontId="35" fillId="0" borderId="0" xfId="0" applyFont="1"/>
  </cellXfs>
  <cellStyles count="4">
    <cellStyle name="Collegamento ipertestuale" xfId="2" builtinId="8"/>
    <cellStyle name="Migliaia" xfId="1" builtinId="3"/>
    <cellStyle name="Normale" xfId="0" builtinId="0"/>
    <cellStyle name="Normale 5" xfId="3" xr:uid="{90212531-EE90-41C9-9EF5-092EF93014CA}"/>
  </cellStyles>
  <dxfs count="0"/>
  <tableStyles count="0" defaultTableStyle="TableStyleMedium2" defaultPivotStyle="PivotStyleLight16"/>
  <colors>
    <mruColors>
      <color rgb="FFFFCCFF"/>
      <color rgb="FFFCB6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lessandro.monfredini@vallidelverbano.va.it" TargetMode="External"/><Relationship Id="rId7" Type="http://schemas.openxmlformats.org/officeDocument/2006/relationships/printerSettings" Target="../printerSettings/printerSettings1.bin"/><Relationship Id="rId2" Type="http://schemas.openxmlformats.org/officeDocument/2006/relationships/hyperlink" Target="mailto:renata.cariola@vallidelverbano.va.it" TargetMode="External"/><Relationship Id="rId1" Type="http://schemas.openxmlformats.org/officeDocument/2006/relationships/hyperlink" Target="mailto:sibiana.oneto@vallidelverbano.va.it" TargetMode="External"/><Relationship Id="rId6" Type="http://schemas.openxmlformats.org/officeDocument/2006/relationships/hyperlink" Target="mailto:protocollo@vallidelverbano.va.it" TargetMode="External"/><Relationship Id="rId5" Type="http://schemas.openxmlformats.org/officeDocument/2006/relationships/hyperlink" Target="mailto:giuseppe.menotti@vallidelverbano.va.it" TargetMode="External"/><Relationship Id="rId4" Type="http://schemas.openxmlformats.org/officeDocument/2006/relationships/hyperlink" Target="mailto:irene.lapolla@vallidelverbano.va.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8DDC5-69C7-8E4F-84FD-45CDDEF2DCC6}">
  <dimension ref="A1:J25"/>
  <sheetViews>
    <sheetView tabSelected="1" workbookViewId="0"/>
  </sheetViews>
  <sheetFormatPr baseColWidth="10" defaultColWidth="31.5" defaultRowHeight="16"/>
  <cols>
    <col min="1" max="1" width="49.6640625" customWidth="1"/>
    <col min="3" max="3" width="14.83203125" customWidth="1"/>
    <col min="4" max="4" width="38.6640625" customWidth="1"/>
    <col min="5" max="5" width="11.5" customWidth="1"/>
    <col min="6" max="6" width="22.83203125" customWidth="1"/>
    <col min="7" max="7" width="31.83203125" customWidth="1"/>
    <col min="8" max="8" width="25.5" customWidth="1"/>
    <col min="9" max="9" width="13.5" customWidth="1"/>
    <col min="10" max="10" width="28.1640625" customWidth="1"/>
  </cols>
  <sheetData>
    <row r="1" spans="1:10" ht="17">
      <c r="A1" s="39" t="s">
        <v>213</v>
      </c>
    </row>
    <row r="2" spans="1:10">
      <c r="A2" s="42" t="s">
        <v>223</v>
      </c>
    </row>
    <row r="4" spans="1:10" ht="17">
      <c r="A4" s="39" t="s">
        <v>221</v>
      </c>
    </row>
    <row r="5" spans="1:10">
      <c r="A5" s="43" t="s">
        <v>224</v>
      </c>
    </row>
    <row r="6" spans="1:10">
      <c r="A6" s="43"/>
    </row>
    <row r="7" spans="1:10" ht="17">
      <c r="A7" s="39" t="s">
        <v>315</v>
      </c>
    </row>
    <row r="8" spans="1:10" ht="18" thickBot="1">
      <c r="A8" s="39" t="s">
        <v>222</v>
      </c>
    </row>
    <row r="9" spans="1:10" ht="17" thickBot="1">
      <c r="A9" s="40"/>
      <c r="F9" s="237" t="s">
        <v>613</v>
      </c>
      <c r="G9" s="239" t="s">
        <v>614</v>
      </c>
      <c r="H9" s="240"/>
      <c r="I9" s="240"/>
      <c r="J9" s="241"/>
    </row>
    <row r="10" spans="1:10" ht="18" thickBot="1">
      <c r="A10" s="231" t="s">
        <v>214</v>
      </c>
      <c r="B10" s="229" t="s">
        <v>215</v>
      </c>
      <c r="C10" s="233" t="s">
        <v>217</v>
      </c>
      <c r="D10" s="235" t="s">
        <v>218</v>
      </c>
      <c r="F10" s="238"/>
      <c r="G10" s="215" t="s">
        <v>214</v>
      </c>
      <c r="H10" s="216" t="s">
        <v>615</v>
      </c>
      <c r="I10" s="216" t="s">
        <v>217</v>
      </c>
      <c r="J10" s="216" t="s">
        <v>218</v>
      </c>
    </row>
    <row r="11" spans="1:10" ht="17">
      <c r="A11" s="232"/>
      <c r="B11" s="230" t="s">
        <v>216</v>
      </c>
      <c r="C11" s="234"/>
      <c r="D11" s="236"/>
    </row>
    <row r="12" spans="1:10" ht="32.25" customHeight="1">
      <c r="A12" s="57" t="s">
        <v>226</v>
      </c>
      <c r="B12" s="58" t="s">
        <v>219</v>
      </c>
      <c r="C12" s="59" t="s">
        <v>309</v>
      </c>
      <c r="D12" s="60" t="s">
        <v>241</v>
      </c>
    </row>
    <row r="13" spans="1:10" ht="32.25" customHeight="1">
      <c r="A13" s="57" t="s">
        <v>227</v>
      </c>
      <c r="B13" s="58" t="s">
        <v>220</v>
      </c>
      <c r="C13" s="59" t="s">
        <v>310</v>
      </c>
      <c r="D13" s="61" t="s">
        <v>240</v>
      </c>
    </row>
    <row r="14" spans="1:10" ht="32.25" customHeight="1">
      <c r="A14" s="57" t="s">
        <v>228</v>
      </c>
      <c r="B14" s="58" t="s">
        <v>232</v>
      </c>
      <c r="C14" s="59" t="s">
        <v>311</v>
      </c>
      <c r="D14" s="61" t="s">
        <v>237</v>
      </c>
    </row>
    <row r="15" spans="1:10" ht="32.25" customHeight="1">
      <c r="A15" s="57" t="s">
        <v>229</v>
      </c>
      <c r="B15" s="58" t="s">
        <v>233</v>
      </c>
      <c r="C15" s="59" t="s">
        <v>312</v>
      </c>
      <c r="D15" s="61" t="s">
        <v>238</v>
      </c>
    </row>
    <row r="16" spans="1:10" ht="32.25" customHeight="1">
      <c r="A16" s="57" t="s">
        <v>235</v>
      </c>
      <c r="B16" s="58" t="s">
        <v>234</v>
      </c>
      <c r="C16" s="59" t="s">
        <v>314</v>
      </c>
      <c r="D16" s="61" t="s">
        <v>239</v>
      </c>
    </row>
    <row r="17" spans="1:6" ht="32.25" customHeight="1" thickBot="1">
      <c r="A17" s="62" t="s">
        <v>231</v>
      </c>
      <c r="B17" s="63" t="s">
        <v>230</v>
      </c>
      <c r="C17" s="64" t="s">
        <v>313</v>
      </c>
      <c r="D17" s="65" t="s">
        <v>236</v>
      </c>
    </row>
    <row r="19" spans="1:6" ht="17" thickBot="1"/>
    <row r="20" spans="1:6" ht="17" thickBot="1">
      <c r="A20" s="41"/>
      <c r="F20" s="217" t="s">
        <v>616</v>
      </c>
    </row>
    <row r="21" spans="1:6">
      <c r="F21" s="218" t="s">
        <v>617</v>
      </c>
    </row>
    <row r="22" spans="1:6">
      <c r="F22" s="218" t="s">
        <v>618</v>
      </c>
    </row>
    <row r="23" spans="1:6">
      <c r="F23" s="218" t="s">
        <v>619</v>
      </c>
    </row>
    <row r="24" spans="1:6">
      <c r="F24" s="218" t="s">
        <v>620</v>
      </c>
    </row>
    <row r="25" spans="1:6">
      <c r="F25" s="218" t="s">
        <v>621</v>
      </c>
    </row>
  </sheetData>
  <mergeCells count="5">
    <mergeCell ref="A10:A11"/>
    <mergeCell ref="C10:C11"/>
    <mergeCell ref="D10:D11"/>
    <mergeCell ref="F9:F10"/>
    <mergeCell ref="G9:J9"/>
  </mergeCells>
  <hyperlinks>
    <hyperlink ref="D17" r:id="rId1" display="mailto:sibiana.oneto@vallidelverbano.va.it" xr:uid="{713DA5CD-C6B0-4353-AB71-DF9EC1441FD0}"/>
    <hyperlink ref="D14" r:id="rId2" xr:uid="{9CAC217F-A195-4CA2-874F-3A0FEE6FF1F0}"/>
    <hyperlink ref="D15" r:id="rId3" xr:uid="{48D3D8F1-1318-4E3E-99EA-1D8EE1453E7D}"/>
    <hyperlink ref="D16" r:id="rId4" xr:uid="{BA0283DF-65BE-431F-AD35-7310CA227A76}"/>
    <hyperlink ref="D13" r:id="rId5" xr:uid="{49AB63ED-20A4-45E4-8524-A64FD5D38E85}"/>
    <hyperlink ref="D12" r:id="rId6" display="mailto:protocollo@vallidelverbano.va.it" xr:uid="{5E04B819-D40F-489F-A702-076C2CEA6326}"/>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CA15F-76FB-2B42-B6B4-C786644F964A}">
  <sheetPr>
    <pageSetUpPr fitToPage="1"/>
  </sheetPr>
  <dimension ref="A1:F89"/>
  <sheetViews>
    <sheetView zoomScale="87" zoomScaleNormal="87" workbookViewId="0"/>
  </sheetViews>
  <sheetFormatPr baseColWidth="10" defaultColWidth="11.1640625" defaultRowHeight="16"/>
  <cols>
    <col min="1" max="1" width="105.1640625" customWidth="1"/>
    <col min="2" max="2" width="52.6640625" customWidth="1"/>
    <col min="3" max="3" width="23.1640625" bestFit="1" customWidth="1"/>
    <col min="5" max="5" width="30.1640625" customWidth="1"/>
    <col min="6" max="6" width="82.5" customWidth="1"/>
  </cols>
  <sheetData>
    <row r="1" spans="1:6">
      <c r="A1" t="s">
        <v>190</v>
      </c>
    </row>
    <row r="2" spans="1:6" ht="45" customHeight="1">
      <c r="A2" s="247" t="s">
        <v>191</v>
      </c>
      <c r="B2" s="247"/>
      <c r="C2" s="247"/>
      <c r="D2" s="82"/>
      <c r="E2" s="82"/>
    </row>
    <row r="3" spans="1:6" ht="21">
      <c r="A3" s="248" t="s">
        <v>122</v>
      </c>
      <c r="B3" s="248"/>
      <c r="C3" s="248"/>
      <c r="D3" s="83"/>
      <c r="E3" s="83"/>
    </row>
    <row r="5" spans="1:6" ht="26">
      <c r="A5" s="242" t="s">
        <v>225</v>
      </c>
      <c r="B5" s="242"/>
      <c r="C5" s="242"/>
    </row>
    <row r="6" spans="1:6" ht="33" customHeight="1">
      <c r="A6" s="245" t="s">
        <v>212</v>
      </c>
      <c r="B6" s="246"/>
      <c r="C6" s="246"/>
    </row>
    <row r="7" spans="1:6" ht="17" thickBot="1"/>
    <row r="8" spans="1:6" ht="17" thickBot="1">
      <c r="F8" s="217" t="s">
        <v>622</v>
      </c>
    </row>
    <row r="10" spans="1:6">
      <c r="A10" s="243" t="s">
        <v>123</v>
      </c>
      <c r="B10" s="244"/>
      <c r="C10" s="244"/>
      <c r="E10" s="44"/>
    </row>
    <row r="11" spans="1:6">
      <c r="A11" t="s">
        <v>109</v>
      </c>
      <c r="B11" s="17"/>
      <c r="C11" s="21"/>
    </row>
    <row r="12" spans="1:6" ht="17" thickBot="1">
      <c r="E12" s="44"/>
    </row>
    <row r="13" spans="1:6" ht="35" thickBot="1">
      <c r="A13" s="54"/>
      <c r="B13" s="54" t="s">
        <v>110</v>
      </c>
      <c r="C13" s="75" t="s">
        <v>208</v>
      </c>
      <c r="F13" s="283" t="s">
        <v>623</v>
      </c>
    </row>
    <row r="14" spans="1:6" ht="17">
      <c r="A14" s="45" t="s">
        <v>209</v>
      </c>
      <c r="B14" s="46">
        <f>SUM(B15:B46)</f>
        <v>322.08000000000004</v>
      </c>
      <c r="C14" s="47">
        <f>SUM(C15:C46)</f>
        <v>76727</v>
      </c>
      <c r="E14" s="284" t="s">
        <v>209</v>
      </c>
      <c r="F14" s="285">
        <v>76132</v>
      </c>
    </row>
    <row r="15" spans="1:6" ht="17">
      <c r="A15" s="66" t="s">
        <v>242</v>
      </c>
      <c r="B15" s="67">
        <v>2.8</v>
      </c>
      <c r="C15" s="68">
        <v>393</v>
      </c>
      <c r="E15" s="17" t="s">
        <v>242</v>
      </c>
      <c r="F15" s="286">
        <v>400</v>
      </c>
    </row>
    <row r="16" spans="1:6" ht="17">
      <c r="A16" s="69" t="s">
        <v>243</v>
      </c>
      <c r="B16" s="70">
        <v>2.17</v>
      </c>
      <c r="C16" s="71">
        <v>760</v>
      </c>
      <c r="E16" s="17" t="s">
        <v>243</v>
      </c>
      <c r="F16" s="286">
        <v>770</v>
      </c>
    </row>
    <row r="17" spans="1:6" ht="17">
      <c r="A17" s="69" t="s">
        <v>244</v>
      </c>
      <c r="B17" s="70">
        <v>4.18</v>
      </c>
      <c r="C17" s="71">
        <v>1699</v>
      </c>
      <c r="E17" s="17" t="s">
        <v>244</v>
      </c>
      <c r="F17" s="285">
        <v>1732</v>
      </c>
    </row>
    <row r="18" spans="1:6" ht="17">
      <c r="A18" s="69" t="s">
        <v>245</v>
      </c>
      <c r="B18" s="70">
        <v>9.9499999999999993</v>
      </c>
      <c r="C18" s="71">
        <v>1136</v>
      </c>
      <c r="E18" s="17" t="s">
        <v>245</v>
      </c>
      <c r="F18" s="285">
        <v>1204</v>
      </c>
    </row>
    <row r="19" spans="1:6" ht="17">
      <c r="A19" s="69" t="s">
        <v>246</v>
      </c>
      <c r="B19" s="70">
        <v>8.4</v>
      </c>
      <c r="C19" s="71">
        <v>766</v>
      </c>
      <c r="E19" s="17" t="s">
        <v>246</v>
      </c>
      <c r="F19" s="286">
        <v>772</v>
      </c>
    </row>
    <row r="20" spans="1:6" ht="17">
      <c r="A20" s="69" t="s">
        <v>247</v>
      </c>
      <c r="B20" s="70">
        <v>6.19</v>
      </c>
      <c r="C20" s="71">
        <v>1273</v>
      </c>
      <c r="E20" s="17" t="s">
        <v>676</v>
      </c>
      <c r="F20" s="285">
        <v>1312</v>
      </c>
    </row>
    <row r="21" spans="1:6" ht="17">
      <c r="A21" s="69" t="s">
        <v>248</v>
      </c>
      <c r="B21" s="70">
        <v>7.32</v>
      </c>
      <c r="C21" s="71">
        <v>1411</v>
      </c>
      <c r="E21" s="17" t="s">
        <v>248</v>
      </c>
      <c r="F21" s="285">
        <v>1360</v>
      </c>
    </row>
    <row r="22" spans="1:6" ht="17">
      <c r="A22" s="69" t="s">
        <v>249</v>
      </c>
      <c r="B22" s="70">
        <v>3.95</v>
      </c>
      <c r="C22" s="71">
        <v>659</v>
      </c>
      <c r="E22" s="17" t="s">
        <v>249</v>
      </c>
      <c r="F22" s="286">
        <v>657</v>
      </c>
    </row>
    <row r="23" spans="1:6" ht="17">
      <c r="A23" s="69" t="s">
        <v>250</v>
      </c>
      <c r="B23" s="70">
        <v>6.98</v>
      </c>
      <c r="C23" s="71">
        <v>560</v>
      </c>
      <c r="E23" s="17" t="s">
        <v>250</v>
      </c>
      <c r="F23" s="286">
        <v>571</v>
      </c>
    </row>
    <row r="24" spans="1:6" ht="17">
      <c r="A24" s="69" t="s">
        <v>251</v>
      </c>
      <c r="B24" s="70">
        <v>20.79</v>
      </c>
      <c r="C24" s="71">
        <v>1896</v>
      </c>
      <c r="E24" s="17" t="s">
        <v>251</v>
      </c>
      <c r="F24" s="285">
        <v>1833</v>
      </c>
    </row>
    <row r="25" spans="1:6" ht="17">
      <c r="A25" s="69" t="s">
        <v>252</v>
      </c>
      <c r="B25" s="70">
        <v>11.11</v>
      </c>
      <c r="C25" s="71">
        <v>3844</v>
      </c>
      <c r="E25" s="17" t="s">
        <v>252</v>
      </c>
      <c r="F25" s="285">
        <v>3824</v>
      </c>
    </row>
    <row r="26" spans="1:6" ht="17">
      <c r="A26" s="69" t="s">
        <v>253</v>
      </c>
      <c r="B26" s="70">
        <v>9.81</v>
      </c>
      <c r="C26" s="71">
        <v>4659</v>
      </c>
      <c r="E26" s="17" t="s">
        <v>677</v>
      </c>
      <c r="F26" s="285">
        <v>4631</v>
      </c>
    </row>
    <row r="27" spans="1:6" ht="17">
      <c r="A27" s="69" t="s">
        <v>254</v>
      </c>
      <c r="B27" s="70">
        <v>10.85</v>
      </c>
      <c r="C27" s="71">
        <v>152</v>
      </c>
      <c r="E27" s="17" t="s">
        <v>254</v>
      </c>
      <c r="F27" s="286">
        <v>153</v>
      </c>
    </row>
    <row r="28" spans="1:6" ht="17">
      <c r="A28" s="69" t="s">
        <v>255</v>
      </c>
      <c r="B28" s="70">
        <v>7.53</v>
      </c>
      <c r="C28" s="71">
        <v>3331</v>
      </c>
      <c r="E28" s="17" t="s">
        <v>255</v>
      </c>
      <c r="F28" s="285">
        <v>3341</v>
      </c>
    </row>
    <row r="29" spans="1:6" ht="17">
      <c r="A29" s="69" t="s">
        <v>256</v>
      </c>
      <c r="B29" s="70">
        <v>5.96</v>
      </c>
      <c r="C29" s="71">
        <v>1671</v>
      </c>
      <c r="E29" s="17" t="s">
        <v>256</v>
      </c>
      <c r="F29" s="285">
        <v>1657</v>
      </c>
    </row>
    <row r="30" spans="1:6" ht="17">
      <c r="A30" s="69" t="s">
        <v>257</v>
      </c>
      <c r="B30" s="70">
        <v>18.399999999999999</v>
      </c>
      <c r="C30" s="71">
        <v>1474</v>
      </c>
      <c r="E30" s="17" t="s">
        <v>257</v>
      </c>
      <c r="F30" s="285">
        <v>1436</v>
      </c>
    </row>
    <row r="31" spans="1:6" ht="17">
      <c r="A31" s="69" t="s">
        <v>258</v>
      </c>
      <c r="B31" s="70">
        <v>2.4900000000000002</v>
      </c>
      <c r="C31" s="71">
        <v>152</v>
      </c>
      <c r="E31" s="17" t="s">
        <v>258</v>
      </c>
      <c r="F31" s="286">
        <v>154</v>
      </c>
    </row>
    <row r="32" spans="1:6" ht="17">
      <c r="A32" s="69" t="s">
        <v>259</v>
      </c>
      <c r="B32" s="70">
        <v>1.53</v>
      </c>
      <c r="C32" s="71">
        <v>684</v>
      </c>
      <c r="E32" s="17" t="s">
        <v>259</v>
      </c>
      <c r="F32" s="286">
        <v>683</v>
      </c>
    </row>
    <row r="33" spans="1:6" ht="17">
      <c r="A33" s="69" t="s">
        <v>260</v>
      </c>
      <c r="B33" s="70">
        <v>12.01</v>
      </c>
      <c r="C33" s="71">
        <v>9161</v>
      </c>
      <c r="E33" s="17" t="s">
        <v>260</v>
      </c>
      <c r="F33" s="285">
        <v>9170</v>
      </c>
    </row>
    <row r="34" spans="1:6" ht="17">
      <c r="A34" s="69" t="s">
        <v>261</v>
      </c>
      <c r="B34" s="70">
        <v>3.67</v>
      </c>
      <c r="C34" s="71">
        <v>2838</v>
      </c>
      <c r="E34" s="17" t="s">
        <v>261</v>
      </c>
      <c r="F34" s="285">
        <v>2838</v>
      </c>
    </row>
    <row r="35" spans="1:6" ht="17">
      <c r="A35" s="69" t="s">
        <v>262</v>
      </c>
      <c r="B35" s="70">
        <v>4.66</v>
      </c>
      <c r="C35" s="71">
        <v>3757</v>
      </c>
      <c r="E35" s="17" t="s">
        <v>262</v>
      </c>
      <c r="F35" s="285">
        <v>3708</v>
      </c>
    </row>
    <row r="36" spans="1:6" ht="17">
      <c r="A36" s="69" t="s">
        <v>263</v>
      </c>
      <c r="B36" s="70">
        <v>2.0499999999999998</v>
      </c>
      <c r="C36" s="71">
        <v>1260</v>
      </c>
      <c r="E36" s="17" t="s">
        <v>263</v>
      </c>
      <c r="F36" s="285">
        <v>1225</v>
      </c>
    </row>
    <row r="37" spans="1:6" ht="17">
      <c r="A37" s="69" t="s">
        <v>264</v>
      </c>
      <c r="B37" s="70">
        <v>23.53</v>
      </c>
      <c r="C37" s="71">
        <v>8470</v>
      </c>
      <c r="E37" s="17" t="s">
        <v>678</v>
      </c>
      <c r="F37" s="285">
        <v>8360</v>
      </c>
    </row>
    <row r="38" spans="1:6" ht="17">
      <c r="A38" s="69" t="s">
        <v>265</v>
      </c>
      <c r="B38" s="70">
        <v>21.01</v>
      </c>
      <c r="C38" s="71">
        <v>14484</v>
      </c>
      <c r="E38" s="17" t="s">
        <v>265</v>
      </c>
      <c r="F38" s="285">
        <v>14190</v>
      </c>
    </row>
    <row r="39" spans="1:6" ht="17">
      <c r="A39" s="69" t="s">
        <v>266</v>
      </c>
      <c r="B39" s="70">
        <v>62.35</v>
      </c>
      <c r="C39" s="71">
        <v>2481</v>
      </c>
      <c r="E39" s="17" t="s">
        <v>266</v>
      </c>
      <c r="F39" s="285">
        <v>2361</v>
      </c>
    </row>
    <row r="40" spans="1:6" ht="17">
      <c r="A40" s="69" t="s">
        <v>267</v>
      </c>
      <c r="B40" s="70">
        <v>1.81</v>
      </c>
      <c r="C40" s="71">
        <v>297</v>
      </c>
      <c r="E40" s="17" t="s">
        <v>267</v>
      </c>
      <c r="F40" s="286">
        <v>291</v>
      </c>
    </row>
    <row r="41" spans="1:6" ht="17">
      <c r="A41" s="69" t="s">
        <v>268</v>
      </c>
      <c r="B41" s="70">
        <v>4.88</v>
      </c>
      <c r="C41" s="71">
        <v>1689</v>
      </c>
      <c r="E41" s="17" t="s">
        <v>268</v>
      </c>
      <c r="F41" s="285">
        <v>1735</v>
      </c>
    </row>
    <row r="42" spans="1:6" ht="17">
      <c r="A42" s="69" t="s">
        <v>269</v>
      </c>
      <c r="B42" s="70">
        <v>10.1</v>
      </c>
      <c r="C42" s="71">
        <v>1504</v>
      </c>
      <c r="E42" s="17" t="s">
        <v>269</v>
      </c>
      <c r="F42" s="285">
        <v>1503</v>
      </c>
    </row>
    <row r="43" spans="1:6" ht="17">
      <c r="A43" s="69" t="s">
        <v>270</v>
      </c>
      <c r="B43" s="70">
        <v>3.72</v>
      </c>
      <c r="C43" s="71">
        <v>835</v>
      </c>
      <c r="E43" s="17" t="s">
        <v>270</v>
      </c>
      <c r="F43" s="286">
        <v>833</v>
      </c>
    </row>
    <row r="44" spans="1:6" ht="17">
      <c r="A44" s="69" t="s">
        <v>271</v>
      </c>
      <c r="B44" s="70">
        <v>16.37</v>
      </c>
      <c r="C44" s="71">
        <v>2293</v>
      </c>
      <c r="E44" s="17" t="s">
        <v>271</v>
      </c>
      <c r="F44" s="285">
        <v>2271</v>
      </c>
    </row>
    <row r="45" spans="1:6" ht="17">
      <c r="A45" s="69" t="s">
        <v>272</v>
      </c>
      <c r="B45" s="70">
        <v>4.45</v>
      </c>
      <c r="C45" s="71">
        <v>909</v>
      </c>
      <c r="E45" s="17" t="s">
        <v>272</v>
      </c>
      <c r="F45" s="286">
        <v>924</v>
      </c>
    </row>
    <row r="46" spans="1:6" ht="17">
      <c r="A46" s="72" t="s">
        <v>273</v>
      </c>
      <c r="B46" s="73">
        <v>11.06</v>
      </c>
      <c r="C46" s="74">
        <v>229</v>
      </c>
      <c r="E46" s="17" t="s">
        <v>273</v>
      </c>
      <c r="F46" s="286">
        <v>233</v>
      </c>
    </row>
    <row r="47" spans="1:6">
      <c r="B47" s="37"/>
      <c r="C47" s="38"/>
    </row>
    <row r="48" spans="1:6">
      <c r="B48" s="37"/>
      <c r="C48" s="38"/>
    </row>
    <row r="50" spans="1:6">
      <c r="A50" t="s">
        <v>140</v>
      </c>
    </row>
    <row r="51" spans="1:6" ht="17" thickBot="1"/>
    <row r="52" spans="1:6" ht="17" thickBot="1">
      <c r="A52" s="31" t="s">
        <v>119</v>
      </c>
      <c r="F52" s="217" t="s">
        <v>624</v>
      </c>
    </row>
    <row r="53" spans="1:6">
      <c r="A53" t="s">
        <v>125</v>
      </c>
    </row>
    <row r="54" spans="1:6">
      <c r="A54" t="s">
        <v>316</v>
      </c>
    </row>
    <row r="55" spans="1:6">
      <c r="A55" t="s">
        <v>317</v>
      </c>
    </row>
    <row r="56" spans="1:6">
      <c r="A56" t="s">
        <v>318</v>
      </c>
    </row>
    <row r="57" spans="1:6">
      <c r="A57" t="s">
        <v>319</v>
      </c>
    </row>
    <row r="58" spans="1:6">
      <c r="A58" t="s">
        <v>322</v>
      </c>
    </row>
    <row r="59" spans="1:6">
      <c r="A59" t="s">
        <v>323</v>
      </c>
    </row>
    <row r="60" spans="1:6">
      <c r="A60" t="s">
        <v>324</v>
      </c>
    </row>
    <row r="62" spans="1:6" ht="34">
      <c r="A62" s="1" t="s">
        <v>334</v>
      </c>
    </row>
    <row r="63" spans="1:6" ht="17">
      <c r="A63" s="1" t="s">
        <v>328</v>
      </c>
    </row>
    <row r="64" spans="1:6" ht="17">
      <c r="A64" s="1" t="s">
        <v>329</v>
      </c>
    </row>
    <row r="65" spans="1:6" ht="17">
      <c r="A65" s="1" t="s">
        <v>330</v>
      </c>
    </row>
    <row r="66" spans="1:6" ht="17">
      <c r="A66" s="1" t="s">
        <v>331</v>
      </c>
    </row>
    <row r="67" spans="1:6" ht="17">
      <c r="A67" s="1" t="s">
        <v>332</v>
      </c>
    </row>
    <row r="68" spans="1:6" ht="18" thickBot="1">
      <c r="A68" s="1" t="s">
        <v>333</v>
      </c>
    </row>
    <row r="69" spans="1:6" ht="17" thickBot="1">
      <c r="A69" s="31" t="s">
        <v>111</v>
      </c>
      <c r="F69" s="217" t="s">
        <v>625</v>
      </c>
    </row>
    <row r="70" spans="1:6">
      <c r="A70" t="s">
        <v>124</v>
      </c>
      <c r="B70" t="s">
        <v>192</v>
      </c>
      <c r="F70" s="218" t="s">
        <v>626</v>
      </c>
    </row>
    <row r="71" spans="1:6">
      <c r="A71" t="s">
        <v>279</v>
      </c>
      <c r="B71" t="s">
        <v>134</v>
      </c>
      <c r="F71" t="s">
        <v>134</v>
      </c>
    </row>
    <row r="72" spans="1:6">
      <c r="A72" t="s">
        <v>278</v>
      </c>
      <c r="B72" t="s">
        <v>135</v>
      </c>
      <c r="F72" t="s">
        <v>135</v>
      </c>
    </row>
    <row r="73" spans="1:6">
      <c r="B73" t="s">
        <v>141</v>
      </c>
      <c r="F73" t="s">
        <v>141</v>
      </c>
    </row>
    <row r="74" spans="1:6">
      <c r="B74" t="s">
        <v>136</v>
      </c>
      <c r="F74" t="s">
        <v>136</v>
      </c>
    </row>
    <row r="75" spans="1:6">
      <c r="B75" t="s">
        <v>137</v>
      </c>
      <c r="F75" t="s">
        <v>137</v>
      </c>
    </row>
    <row r="76" spans="1:6">
      <c r="B76" t="s">
        <v>138</v>
      </c>
      <c r="F76" t="s">
        <v>138</v>
      </c>
    </row>
    <row r="77" spans="1:6">
      <c r="B77" t="s">
        <v>142</v>
      </c>
      <c r="F77" t="s">
        <v>142</v>
      </c>
    </row>
    <row r="78" spans="1:6" ht="17" thickBot="1"/>
    <row r="79" spans="1:6" ht="17" thickBot="1">
      <c r="F79" s="217" t="s">
        <v>627</v>
      </c>
    </row>
    <row r="80" spans="1:6">
      <c r="A80" t="s">
        <v>126</v>
      </c>
      <c r="F80" s="218" t="s">
        <v>628</v>
      </c>
    </row>
    <row r="81" spans="1:6">
      <c r="A81" t="s">
        <v>139</v>
      </c>
    </row>
    <row r="82" spans="1:6" ht="17" thickBot="1"/>
    <row r="83" spans="1:6" ht="47" customHeight="1" thickBot="1">
      <c r="A83" s="31" t="s">
        <v>112</v>
      </c>
      <c r="F83" s="219" t="s">
        <v>629</v>
      </c>
    </row>
    <row r="84" spans="1:6">
      <c r="A84" t="s">
        <v>675</v>
      </c>
      <c r="F84" s="218" t="s">
        <v>630</v>
      </c>
    </row>
    <row r="86" spans="1:6">
      <c r="A86" t="s">
        <v>126</v>
      </c>
      <c r="F86" s="218" t="s">
        <v>631</v>
      </c>
    </row>
    <row r="87" spans="1:6">
      <c r="A87" t="s">
        <v>139</v>
      </c>
    </row>
    <row r="88" spans="1:6" ht="32">
      <c r="A88" s="76" t="s">
        <v>320</v>
      </c>
    </row>
    <row r="89" spans="1:6" ht="48">
      <c r="A89" s="76" t="s">
        <v>321</v>
      </c>
    </row>
  </sheetData>
  <mergeCells count="5">
    <mergeCell ref="A5:C5"/>
    <mergeCell ref="A10:C10"/>
    <mergeCell ref="A6:C6"/>
    <mergeCell ref="A2:C2"/>
    <mergeCell ref="A3:C3"/>
  </mergeCells>
  <pageMargins left="0.70866141732283472" right="0.70866141732283472" top="0.74803149606299213" bottom="0.74803149606299213" header="0.31496062992125984" footer="0.31496062992125984"/>
  <pageSetup paperSize="8" scale="78" orientation="landscape" r:id="rId1"/>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D961E-68EF-4F5C-93DA-5005267758C7}">
  <dimension ref="A1:M92"/>
  <sheetViews>
    <sheetView zoomScale="76" zoomScaleNormal="76" workbookViewId="0">
      <selection activeCell="F12" sqref="F12"/>
    </sheetView>
  </sheetViews>
  <sheetFormatPr baseColWidth="10" defaultColWidth="8.83203125" defaultRowHeight="16"/>
  <cols>
    <col min="1" max="1" width="42" style="1" customWidth="1"/>
    <col min="2" max="2" width="23.83203125" customWidth="1"/>
    <col min="3" max="3" width="23.83203125" style="1" customWidth="1"/>
    <col min="4" max="8" width="23.83203125" customWidth="1"/>
    <col min="9" max="9" width="21" customWidth="1"/>
    <col min="11" max="11" width="27.33203125" customWidth="1"/>
    <col min="12" max="12" width="60.1640625" customWidth="1"/>
    <col min="13" max="13" width="58.1640625" customWidth="1"/>
  </cols>
  <sheetData>
    <row r="1" spans="1:13" ht="21">
      <c r="A1" s="247" t="s">
        <v>116</v>
      </c>
      <c r="B1" s="247"/>
      <c r="C1" s="247"/>
      <c r="D1" s="247"/>
      <c r="E1" s="247"/>
      <c r="F1" s="247"/>
      <c r="G1" s="247"/>
      <c r="H1" s="247"/>
      <c r="I1" s="247"/>
    </row>
    <row r="2" spans="1:13" ht="17" thickBot="1"/>
    <row r="3" spans="1:13" ht="103" thickBot="1">
      <c r="A3" s="197" t="s">
        <v>157</v>
      </c>
      <c r="B3" s="198" t="s">
        <v>6</v>
      </c>
      <c r="C3" s="197" t="s">
        <v>7</v>
      </c>
      <c r="D3" s="23" t="s">
        <v>0</v>
      </c>
      <c r="E3" s="23" t="s">
        <v>127</v>
      </c>
      <c r="F3" s="23" t="s">
        <v>129</v>
      </c>
      <c r="G3" s="23" t="s">
        <v>128</v>
      </c>
      <c r="H3" s="23" t="s">
        <v>130</v>
      </c>
      <c r="I3" s="23" t="s">
        <v>113</v>
      </c>
      <c r="K3" s="219" t="s">
        <v>632</v>
      </c>
      <c r="L3" s="219" t="s">
        <v>633</v>
      </c>
      <c r="M3" s="219" t="s">
        <v>634</v>
      </c>
    </row>
    <row r="4" spans="1:13" ht="68">
      <c r="A4" s="79" t="s">
        <v>92</v>
      </c>
      <c r="B4" s="80" t="s">
        <v>1</v>
      </c>
      <c r="C4" s="78" t="s">
        <v>2</v>
      </c>
      <c r="D4" s="48" t="s">
        <v>275</v>
      </c>
      <c r="E4" s="78" t="s">
        <v>325</v>
      </c>
      <c r="F4" s="78" t="s">
        <v>553</v>
      </c>
      <c r="G4" s="33"/>
      <c r="H4" s="33"/>
      <c r="I4" s="33"/>
    </row>
    <row r="5" spans="1:13">
      <c r="A5" s="2"/>
      <c r="B5" s="3"/>
      <c r="C5" s="2"/>
      <c r="D5" s="49"/>
      <c r="E5" s="3"/>
      <c r="F5" s="3"/>
      <c r="G5" s="3"/>
      <c r="H5" s="3"/>
      <c r="I5" s="3"/>
    </row>
    <row r="6" spans="1:13" ht="170">
      <c r="A6" s="35" t="s">
        <v>3</v>
      </c>
      <c r="B6" s="80" t="s">
        <v>4</v>
      </c>
      <c r="C6" s="34" t="s">
        <v>5</v>
      </c>
      <c r="D6" s="48" t="s">
        <v>275</v>
      </c>
      <c r="E6" s="80" t="s">
        <v>552</v>
      </c>
      <c r="F6" s="80" t="s">
        <v>554</v>
      </c>
      <c r="G6" s="33"/>
      <c r="H6" s="33"/>
      <c r="I6" s="33"/>
    </row>
    <row r="7" spans="1:13">
      <c r="A7" s="2"/>
      <c r="B7" s="3"/>
      <c r="C7" s="2"/>
      <c r="D7" s="49"/>
      <c r="E7" s="3"/>
      <c r="F7" s="3"/>
      <c r="G7" s="3"/>
      <c r="H7" s="3"/>
      <c r="I7" s="3"/>
    </row>
    <row r="8" spans="1:13" ht="51">
      <c r="A8" s="79" t="s">
        <v>8</v>
      </c>
      <c r="B8" s="33" t="s">
        <v>9</v>
      </c>
      <c r="C8" s="78" t="s">
        <v>10</v>
      </c>
      <c r="D8" s="48" t="s">
        <v>274</v>
      </c>
      <c r="E8" s="80"/>
      <c r="F8" s="33"/>
      <c r="G8" s="33"/>
      <c r="H8" s="33"/>
      <c r="I8" s="33"/>
    </row>
    <row r="9" spans="1:13">
      <c r="A9" s="24"/>
      <c r="B9" s="3"/>
      <c r="C9" s="2"/>
      <c r="D9" s="49"/>
      <c r="E9" s="3"/>
      <c r="F9" s="3"/>
      <c r="G9" s="3"/>
      <c r="H9" s="3"/>
      <c r="I9" s="3"/>
    </row>
    <row r="10" spans="1:13" ht="153">
      <c r="A10" s="79" t="s">
        <v>11</v>
      </c>
      <c r="B10" s="33" t="s">
        <v>12</v>
      </c>
      <c r="C10" s="34" t="s">
        <v>13</v>
      </c>
      <c r="D10" s="48" t="s">
        <v>275</v>
      </c>
      <c r="E10" s="78" t="s">
        <v>555</v>
      </c>
      <c r="F10" s="78" t="s">
        <v>556</v>
      </c>
      <c r="G10" s="78" t="s">
        <v>557</v>
      </c>
      <c r="H10" s="78" t="s">
        <v>558</v>
      </c>
      <c r="I10" s="41" t="s">
        <v>285</v>
      </c>
    </row>
    <row r="11" spans="1:13">
      <c r="A11" s="24"/>
      <c r="B11" s="3"/>
      <c r="C11" s="2"/>
      <c r="D11" s="49"/>
      <c r="E11" s="3"/>
      <c r="F11" s="3"/>
      <c r="G11" s="3"/>
      <c r="H11" s="3"/>
      <c r="I11" s="3"/>
    </row>
    <row r="12" spans="1:13" ht="68">
      <c r="A12" s="79" t="s">
        <v>14</v>
      </c>
      <c r="B12" s="80" t="s">
        <v>15</v>
      </c>
      <c r="C12" s="34" t="s">
        <v>16</v>
      </c>
      <c r="D12" s="77" t="s">
        <v>275</v>
      </c>
      <c r="E12" s="78" t="s">
        <v>560</v>
      </c>
      <c r="F12" s="34" t="s">
        <v>559</v>
      </c>
      <c r="G12" s="33"/>
      <c r="H12" s="33"/>
      <c r="I12" s="33"/>
    </row>
    <row r="13" spans="1:13">
      <c r="A13" s="24"/>
      <c r="B13" s="3"/>
      <c r="C13" s="2"/>
      <c r="D13" s="49"/>
      <c r="E13" s="3"/>
      <c r="F13" s="3"/>
      <c r="G13" s="3"/>
      <c r="H13" s="3"/>
      <c r="I13" s="3"/>
    </row>
    <row r="14" spans="1:13" ht="187">
      <c r="A14" s="249" t="s">
        <v>17</v>
      </c>
      <c r="B14" s="80" t="s">
        <v>55</v>
      </c>
      <c r="C14" s="78" t="s">
        <v>196</v>
      </c>
      <c r="D14" s="48" t="s">
        <v>275</v>
      </c>
      <c r="E14" s="78" t="s">
        <v>561</v>
      </c>
      <c r="F14" s="78" t="s">
        <v>562</v>
      </c>
      <c r="G14" s="80"/>
      <c r="H14" s="80"/>
      <c r="I14" s="80" t="s">
        <v>286</v>
      </c>
    </row>
    <row r="15" spans="1:13" ht="68">
      <c r="A15" s="249"/>
      <c r="B15" s="80" t="s">
        <v>18</v>
      </c>
      <c r="C15" s="78" t="s">
        <v>19</v>
      </c>
      <c r="D15" s="48" t="s">
        <v>275</v>
      </c>
      <c r="E15" s="80" t="s">
        <v>564</v>
      </c>
      <c r="F15" s="78" t="s">
        <v>563</v>
      </c>
      <c r="G15" s="80"/>
      <c r="H15" s="80"/>
      <c r="I15" s="80"/>
    </row>
    <row r="16" spans="1:13">
      <c r="A16" s="24"/>
      <c r="B16" s="3"/>
      <c r="C16" s="2"/>
      <c r="D16" s="49"/>
      <c r="E16" s="3"/>
      <c r="F16" s="3"/>
      <c r="G16" s="3"/>
      <c r="H16" s="3"/>
      <c r="I16" s="3"/>
    </row>
    <row r="17" spans="1:9" ht="102">
      <c r="A17" s="249" t="s">
        <v>20</v>
      </c>
      <c r="B17" s="33" t="s">
        <v>21</v>
      </c>
      <c r="C17" s="34" t="s">
        <v>22</v>
      </c>
      <c r="D17" s="48" t="s">
        <v>275</v>
      </c>
      <c r="E17" s="34" t="s">
        <v>565</v>
      </c>
      <c r="F17" s="80" t="s">
        <v>566</v>
      </c>
      <c r="G17" s="33"/>
      <c r="H17" s="33"/>
      <c r="I17" s="33"/>
    </row>
    <row r="18" spans="1:9" ht="85">
      <c r="A18" s="249"/>
      <c r="B18" s="33" t="s">
        <v>4</v>
      </c>
      <c r="C18" s="34" t="s">
        <v>23</v>
      </c>
      <c r="D18" s="77" t="s">
        <v>275</v>
      </c>
      <c r="E18" s="78" t="s">
        <v>567</v>
      </c>
      <c r="F18" s="200" t="s">
        <v>568</v>
      </c>
      <c r="G18" s="33"/>
      <c r="H18" s="33"/>
      <c r="I18" s="33"/>
    </row>
    <row r="19" spans="1:9">
      <c r="A19" s="24"/>
      <c r="B19" s="3"/>
      <c r="C19" s="2"/>
      <c r="D19" s="49"/>
      <c r="E19" s="3"/>
      <c r="F19" s="3"/>
      <c r="G19" s="3"/>
      <c r="H19" s="3"/>
      <c r="I19" s="3"/>
    </row>
    <row r="20" spans="1:9" ht="153">
      <c r="A20" s="249" t="s">
        <v>24</v>
      </c>
      <c r="B20" s="80" t="s">
        <v>25</v>
      </c>
      <c r="C20" s="78" t="s">
        <v>26</v>
      </c>
      <c r="D20" s="48" t="s">
        <v>276</v>
      </c>
      <c r="E20" s="200" t="s">
        <v>481</v>
      </c>
      <c r="F20" s="200" t="s">
        <v>482</v>
      </c>
      <c r="G20" s="91" t="s">
        <v>483</v>
      </c>
      <c r="H20" s="200" t="s">
        <v>484</v>
      </c>
      <c r="I20" s="91" t="s">
        <v>483</v>
      </c>
    </row>
    <row r="21" spans="1:9" ht="51">
      <c r="A21" s="249"/>
      <c r="B21" s="253" t="s">
        <v>27</v>
      </c>
      <c r="C21" s="78" t="s">
        <v>28</v>
      </c>
      <c r="D21" s="48" t="s">
        <v>303</v>
      </c>
      <c r="E21" s="91" t="s">
        <v>485</v>
      </c>
      <c r="F21" s="200" t="s">
        <v>486</v>
      </c>
      <c r="G21" s="91" t="s">
        <v>483</v>
      </c>
      <c r="H21" s="200" t="s">
        <v>487</v>
      </c>
      <c r="I21" s="91" t="s">
        <v>483</v>
      </c>
    </row>
    <row r="22" spans="1:9" ht="85">
      <c r="A22" s="249"/>
      <c r="B22" s="254"/>
      <c r="C22" s="78" t="s">
        <v>29</v>
      </c>
      <c r="D22" s="48"/>
      <c r="E22" s="78" t="s">
        <v>335</v>
      </c>
      <c r="F22" s="200" t="s">
        <v>336</v>
      </c>
      <c r="G22" s="78" t="s">
        <v>337</v>
      </c>
      <c r="H22" s="200" t="s">
        <v>338</v>
      </c>
      <c r="I22" s="80" t="s">
        <v>294</v>
      </c>
    </row>
    <row r="23" spans="1:9" ht="68">
      <c r="A23" s="249"/>
      <c r="B23" s="254"/>
      <c r="C23" s="78" t="s">
        <v>30</v>
      </c>
      <c r="D23" s="48" t="s">
        <v>274</v>
      </c>
      <c r="E23" s="80"/>
      <c r="F23" s="199"/>
      <c r="G23" s="80"/>
      <c r="H23" s="199"/>
      <c r="I23" s="80"/>
    </row>
    <row r="24" spans="1:9" ht="153">
      <c r="A24" s="249"/>
      <c r="B24" s="254"/>
      <c r="C24" s="78" t="s">
        <v>31</v>
      </c>
      <c r="D24" s="48" t="s">
        <v>275</v>
      </c>
      <c r="E24" s="78" t="s">
        <v>289</v>
      </c>
      <c r="F24" s="199" t="s">
        <v>290</v>
      </c>
      <c r="G24" s="80"/>
      <c r="H24" s="199" t="s">
        <v>291</v>
      </c>
      <c r="I24" s="78" t="s">
        <v>292</v>
      </c>
    </row>
    <row r="25" spans="1:9" ht="17">
      <c r="A25" s="249"/>
      <c r="B25" s="254"/>
      <c r="C25" s="78" t="s">
        <v>32</v>
      </c>
      <c r="D25" s="48" t="s">
        <v>274</v>
      </c>
      <c r="E25" s="80"/>
      <c r="F25" s="80"/>
      <c r="G25" s="80"/>
      <c r="H25" s="80"/>
      <c r="I25" s="80"/>
    </row>
    <row r="26" spans="1:9" ht="102">
      <c r="A26" s="249"/>
      <c r="B26" s="254"/>
      <c r="C26" s="78" t="s">
        <v>33</v>
      </c>
      <c r="D26" s="48" t="s">
        <v>274</v>
      </c>
      <c r="E26" s="80"/>
      <c r="F26" s="80"/>
      <c r="G26" s="80"/>
      <c r="H26" s="80"/>
      <c r="I26" s="80"/>
    </row>
    <row r="27" spans="1:9" ht="68">
      <c r="A27" s="249"/>
      <c r="B27" s="254"/>
      <c r="C27" s="78" t="s">
        <v>34</v>
      </c>
      <c r="D27" s="48" t="s">
        <v>274</v>
      </c>
      <c r="E27" s="80"/>
      <c r="F27" s="80"/>
      <c r="G27" s="80"/>
      <c r="H27" s="80"/>
      <c r="I27" s="80"/>
    </row>
    <row r="28" spans="1:9" ht="51">
      <c r="A28" s="249"/>
      <c r="B28" s="254"/>
      <c r="C28" s="78" t="s">
        <v>35</v>
      </c>
      <c r="D28" s="48" t="s">
        <v>274</v>
      </c>
      <c r="E28" s="80"/>
      <c r="F28" s="80"/>
      <c r="G28" s="80"/>
      <c r="H28" s="80"/>
      <c r="I28" s="80"/>
    </row>
    <row r="29" spans="1:9" ht="51">
      <c r="A29" s="249"/>
      <c r="B29" s="254"/>
      <c r="C29" s="78" t="s">
        <v>36</v>
      </c>
      <c r="D29" s="48" t="s">
        <v>274</v>
      </c>
      <c r="E29" s="80"/>
      <c r="F29" s="80"/>
      <c r="G29" s="80"/>
      <c r="H29" s="80"/>
      <c r="I29" s="80"/>
    </row>
    <row r="30" spans="1:9" ht="85">
      <c r="A30" s="249"/>
      <c r="B30" s="255"/>
      <c r="C30" s="78" t="s">
        <v>37</v>
      </c>
      <c r="D30" s="48" t="s">
        <v>274</v>
      </c>
      <c r="E30" s="80"/>
      <c r="F30" s="80"/>
      <c r="G30" s="80"/>
      <c r="H30" s="80"/>
      <c r="I30" s="80"/>
    </row>
    <row r="31" spans="1:9" ht="119">
      <c r="A31" s="249"/>
      <c r="B31" s="80" t="s">
        <v>38</v>
      </c>
      <c r="C31" s="78" t="s">
        <v>39</v>
      </c>
      <c r="D31" s="48" t="s">
        <v>275</v>
      </c>
      <c r="E31" s="80"/>
      <c r="F31" s="78" t="s">
        <v>339</v>
      </c>
      <c r="G31" s="80"/>
      <c r="H31" s="80"/>
      <c r="I31" s="80"/>
    </row>
    <row r="32" spans="1:9" ht="153">
      <c r="A32" s="249"/>
      <c r="B32" s="80" t="s">
        <v>40</v>
      </c>
      <c r="C32" s="78" t="s">
        <v>41</v>
      </c>
      <c r="D32" s="48" t="s">
        <v>303</v>
      </c>
      <c r="E32" s="78" t="s">
        <v>340</v>
      </c>
      <c r="F32" s="78" t="s">
        <v>341</v>
      </c>
      <c r="G32" s="80"/>
      <c r="H32" s="80"/>
      <c r="I32" s="80"/>
    </row>
    <row r="33" spans="1:9" ht="187">
      <c r="A33" s="249"/>
      <c r="B33" s="80" t="s">
        <v>42</v>
      </c>
      <c r="C33" s="78" t="s">
        <v>43</v>
      </c>
      <c r="D33" s="48" t="s">
        <v>303</v>
      </c>
      <c r="E33" s="78" t="s">
        <v>490</v>
      </c>
      <c r="F33" s="78" t="s">
        <v>489</v>
      </c>
      <c r="G33" s="80"/>
      <c r="H33" s="80"/>
      <c r="I33" s="80"/>
    </row>
    <row r="34" spans="1:9" ht="102">
      <c r="A34" s="249"/>
      <c r="B34" s="80" t="s">
        <v>198</v>
      </c>
      <c r="C34" s="78" t="s">
        <v>197</v>
      </c>
      <c r="D34" s="48"/>
      <c r="E34" s="80"/>
      <c r="F34" s="80"/>
      <c r="G34" s="80"/>
      <c r="H34" s="80"/>
      <c r="I34" s="80"/>
    </row>
    <row r="35" spans="1:9" ht="34">
      <c r="A35" s="249"/>
      <c r="B35" s="80" t="s">
        <v>45</v>
      </c>
      <c r="C35" s="78" t="s">
        <v>46</v>
      </c>
      <c r="D35" s="48"/>
      <c r="E35" s="80"/>
      <c r="F35" s="80"/>
      <c r="G35" s="80"/>
      <c r="H35" s="80"/>
      <c r="I35" s="80"/>
    </row>
    <row r="36" spans="1:9" ht="34">
      <c r="A36" s="249"/>
      <c r="B36" s="80" t="s">
        <v>47</v>
      </c>
      <c r="C36" s="78" t="s">
        <v>48</v>
      </c>
      <c r="D36" s="48"/>
      <c r="E36" s="80"/>
      <c r="F36" s="80"/>
      <c r="G36" s="80"/>
      <c r="H36" s="80"/>
      <c r="I36" s="80"/>
    </row>
    <row r="37" spans="1:9" ht="68">
      <c r="A37" s="249"/>
      <c r="B37" s="80" t="s">
        <v>49</v>
      </c>
      <c r="C37" s="78" t="s">
        <v>50</v>
      </c>
      <c r="D37" s="48"/>
      <c r="E37" s="78" t="s">
        <v>342</v>
      </c>
      <c r="F37" s="80" t="s">
        <v>343</v>
      </c>
      <c r="G37" s="80"/>
      <c r="H37" s="80"/>
      <c r="I37" s="80"/>
    </row>
    <row r="38" spans="1:9" ht="153">
      <c r="A38" s="249"/>
      <c r="B38" s="80" t="s">
        <v>51</v>
      </c>
      <c r="C38" s="78" t="s">
        <v>52</v>
      </c>
      <c r="D38" s="48" t="s">
        <v>275</v>
      </c>
      <c r="E38" s="41" t="s">
        <v>488</v>
      </c>
      <c r="F38" s="80" t="s">
        <v>293</v>
      </c>
      <c r="G38" s="80"/>
      <c r="H38" s="80"/>
      <c r="I38" s="80"/>
    </row>
    <row r="39" spans="1:9" ht="34">
      <c r="A39" s="249"/>
      <c r="B39" s="80" t="s">
        <v>53</v>
      </c>
      <c r="C39" s="78" t="s">
        <v>54</v>
      </c>
      <c r="D39" s="48" t="s">
        <v>274</v>
      </c>
      <c r="E39" s="80"/>
      <c r="F39" s="80"/>
      <c r="G39" s="80"/>
      <c r="H39" s="80"/>
      <c r="I39" s="80"/>
    </row>
    <row r="40" spans="1:9" ht="51">
      <c r="A40" s="249"/>
      <c r="B40" s="80" t="s">
        <v>199</v>
      </c>
      <c r="C40" s="78" t="s">
        <v>56</v>
      </c>
      <c r="D40" s="48" t="s">
        <v>303</v>
      </c>
      <c r="E40" s="80" t="s">
        <v>344</v>
      </c>
      <c r="F40" s="78" t="s">
        <v>345</v>
      </c>
      <c r="G40" s="80"/>
      <c r="H40" s="80"/>
      <c r="I40" s="80"/>
    </row>
    <row r="41" spans="1:9" ht="34">
      <c r="A41" s="249"/>
      <c r="B41" s="78" t="s">
        <v>57</v>
      </c>
      <c r="C41" s="78" t="s">
        <v>58</v>
      </c>
      <c r="D41" s="48" t="s">
        <v>274</v>
      </c>
      <c r="E41" s="80"/>
      <c r="F41" s="80"/>
      <c r="G41" s="80"/>
      <c r="H41" s="80"/>
      <c r="I41" s="80"/>
    </row>
    <row r="42" spans="1:9" ht="51">
      <c r="A42" s="249"/>
      <c r="B42" s="80" t="s">
        <v>59</v>
      </c>
      <c r="C42" s="78" t="s">
        <v>60</v>
      </c>
      <c r="D42" s="48" t="s">
        <v>274</v>
      </c>
      <c r="E42" s="80"/>
      <c r="F42" s="80"/>
      <c r="G42" s="80"/>
      <c r="H42" s="80"/>
      <c r="I42" s="80"/>
    </row>
    <row r="43" spans="1:9">
      <c r="A43" s="24"/>
      <c r="B43" s="3"/>
      <c r="C43" s="2"/>
      <c r="D43" s="49"/>
      <c r="E43" s="3"/>
      <c r="F43" s="3"/>
      <c r="G43" s="3"/>
      <c r="H43" s="3"/>
      <c r="I43" s="3"/>
    </row>
    <row r="44" spans="1:9" ht="170">
      <c r="A44" s="79" t="s">
        <v>61</v>
      </c>
      <c r="B44" s="80" t="s">
        <v>62</v>
      </c>
      <c r="C44" s="78" t="s">
        <v>63</v>
      </c>
      <c r="D44" s="48" t="s">
        <v>303</v>
      </c>
      <c r="E44" s="34" t="s">
        <v>346</v>
      </c>
      <c r="F44" s="33"/>
      <c r="G44" s="33"/>
      <c r="H44" s="78" t="s">
        <v>347</v>
      </c>
      <c r="I44" s="33"/>
    </row>
    <row r="45" spans="1:9">
      <c r="A45" s="24"/>
      <c r="B45" s="3"/>
      <c r="C45" s="2"/>
      <c r="D45" s="49"/>
      <c r="E45" s="3"/>
      <c r="F45" s="3"/>
      <c r="G45" s="3"/>
      <c r="H45" s="3"/>
      <c r="I45" s="3"/>
    </row>
    <row r="46" spans="1:9" ht="153">
      <c r="A46" s="256" t="s">
        <v>64</v>
      </c>
      <c r="B46" s="202"/>
      <c r="C46" s="203" t="s">
        <v>65</v>
      </c>
      <c r="D46" s="77" t="s">
        <v>274</v>
      </c>
      <c r="E46" s="202"/>
      <c r="F46" s="33"/>
      <c r="G46" s="33"/>
      <c r="H46" s="33"/>
      <c r="I46" s="33"/>
    </row>
    <row r="47" spans="1:9" ht="34">
      <c r="A47" s="256"/>
      <c r="B47" s="202" t="s">
        <v>66</v>
      </c>
      <c r="C47" s="203" t="s">
        <v>67</v>
      </c>
      <c r="D47" s="77" t="s">
        <v>274</v>
      </c>
      <c r="E47" s="202"/>
      <c r="F47" s="33"/>
      <c r="G47" s="33"/>
      <c r="H47" s="33"/>
      <c r="I47" s="33"/>
    </row>
    <row r="48" spans="1:9" ht="68">
      <c r="A48" s="256"/>
      <c r="B48" s="202" t="s">
        <v>68</v>
      </c>
      <c r="C48" s="203" t="s">
        <v>69</v>
      </c>
      <c r="D48" s="77" t="s">
        <v>274</v>
      </c>
      <c r="E48" s="202"/>
      <c r="F48" s="33"/>
      <c r="G48" s="33"/>
      <c r="H48" s="33"/>
      <c r="I48" s="33"/>
    </row>
    <row r="49" spans="1:9" ht="85">
      <c r="A49" s="256"/>
      <c r="B49" s="202" t="s">
        <v>70</v>
      </c>
      <c r="C49" s="203" t="s">
        <v>71</v>
      </c>
      <c r="D49" s="77" t="s">
        <v>274</v>
      </c>
      <c r="E49" s="202"/>
      <c r="F49" s="33"/>
      <c r="G49" s="33"/>
      <c r="H49" s="33"/>
      <c r="I49" s="33"/>
    </row>
    <row r="50" spans="1:9" ht="68">
      <c r="A50" s="256"/>
      <c r="B50" s="202" t="s">
        <v>72</v>
      </c>
      <c r="C50" s="203" t="s">
        <v>73</v>
      </c>
      <c r="D50" s="77" t="s">
        <v>274</v>
      </c>
      <c r="E50" s="202"/>
      <c r="F50" s="33"/>
      <c r="G50" s="33"/>
      <c r="H50" s="33"/>
      <c r="I50" s="33"/>
    </row>
    <row r="51" spans="1:9" ht="51">
      <c r="A51" s="256"/>
      <c r="B51" s="202" t="s">
        <v>74</v>
      </c>
      <c r="C51" s="203" t="s">
        <v>75</v>
      </c>
      <c r="D51" s="77" t="s">
        <v>274</v>
      </c>
      <c r="E51" s="202"/>
      <c r="F51" s="33"/>
      <c r="G51" s="33"/>
      <c r="H51" s="33"/>
      <c r="I51" s="33"/>
    </row>
    <row r="52" spans="1:9">
      <c r="A52" s="24"/>
      <c r="B52" s="3"/>
      <c r="C52" s="2"/>
      <c r="D52" s="49"/>
      <c r="E52" s="3"/>
      <c r="F52" s="3"/>
      <c r="G52" s="3"/>
      <c r="H52" s="3"/>
      <c r="I52" s="3"/>
    </row>
    <row r="53" spans="1:9" ht="187">
      <c r="A53" s="249" t="s">
        <v>76</v>
      </c>
      <c r="B53" s="80" t="s">
        <v>200</v>
      </c>
      <c r="C53" s="78" t="s">
        <v>44</v>
      </c>
      <c r="D53" s="48" t="s">
        <v>303</v>
      </c>
      <c r="E53" s="78" t="s">
        <v>348</v>
      </c>
      <c r="F53" s="78" t="s">
        <v>569</v>
      </c>
      <c r="G53" s="33"/>
      <c r="H53" s="33"/>
      <c r="I53" s="33"/>
    </row>
    <row r="54" spans="1:9" ht="51">
      <c r="A54" s="249"/>
      <c r="B54" s="80" t="s">
        <v>77</v>
      </c>
      <c r="C54" s="78" t="s">
        <v>570</v>
      </c>
      <c r="D54" s="48" t="s">
        <v>303</v>
      </c>
      <c r="E54" s="34" t="s">
        <v>571</v>
      </c>
      <c r="F54" s="80" t="s">
        <v>572</v>
      </c>
      <c r="G54" s="33"/>
      <c r="H54" s="33"/>
      <c r="I54" s="33"/>
    </row>
    <row r="55" spans="1:9" ht="289">
      <c r="A55" s="249"/>
      <c r="B55" s="80" t="s">
        <v>201</v>
      </c>
      <c r="C55" s="78" t="s">
        <v>573</v>
      </c>
      <c r="D55" s="48" t="s">
        <v>303</v>
      </c>
      <c r="E55" s="78" t="s">
        <v>349</v>
      </c>
      <c r="F55" s="78" t="s">
        <v>350</v>
      </c>
      <c r="G55" s="33"/>
      <c r="H55" s="33"/>
      <c r="I55" s="33"/>
    </row>
    <row r="56" spans="1:9">
      <c r="A56" s="24"/>
      <c r="B56" s="3"/>
      <c r="C56" s="2"/>
      <c r="D56" s="49"/>
      <c r="E56" s="3"/>
      <c r="F56" s="3"/>
      <c r="G56" s="3"/>
      <c r="H56" s="3"/>
      <c r="I56" s="3"/>
    </row>
    <row r="57" spans="1:9" ht="68">
      <c r="A57" s="79" t="s">
        <v>78</v>
      </c>
      <c r="B57" s="80" t="s">
        <v>79</v>
      </c>
      <c r="C57" s="78" t="s">
        <v>80</v>
      </c>
      <c r="D57" s="48" t="s">
        <v>303</v>
      </c>
      <c r="E57" s="78" t="s">
        <v>287</v>
      </c>
      <c r="F57" s="78" t="s">
        <v>302</v>
      </c>
      <c r="G57" s="201" t="s">
        <v>301</v>
      </c>
      <c r="H57" s="78" t="s">
        <v>288</v>
      </c>
      <c r="I57" s="33"/>
    </row>
    <row r="58" spans="1:9">
      <c r="A58" s="24"/>
      <c r="B58" s="3"/>
      <c r="C58" s="2"/>
      <c r="D58" s="49"/>
      <c r="E58" s="3"/>
      <c r="F58" s="3"/>
      <c r="G58" s="3"/>
      <c r="H58" s="3"/>
      <c r="I58" s="3"/>
    </row>
    <row r="59" spans="1:9" ht="119">
      <c r="A59" s="79" t="s">
        <v>202</v>
      </c>
      <c r="B59" s="33"/>
      <c r="C59" s="34" t="s">
        <v>81</v>
      </c>
      <c r="D59" s="48" t="s">
        <v>303</v>
      </c>
      <c r="E59" s="78" t="s">
        <v>574</v>
      </c>
      <c r="F59" s="80" t="s">
        <v>575</v>
      </c>
      <c r="G59" s="33"/>
      <c r="H59" s="33"/>
      <c r="I59" s="80" t="s">
        <v>576</v>
      </c>
    </row>
    <row r="60" spans="1:9">
      <c r="A60" s="24"/>
      <c r="B60" s="3"/>
      <c r="C60" s="2"/>
      <c r="D60" s="49"/>
      <c r="E60" s="3"/>
      <c r="F60" s="3"/>
      <c r="G60" s="3"/>
      <c r="H60" s="3"/>
      <c r="I60" s="3"/>
    </row>
    <row r="61" spans="1:9" ht="85">
      <c r="A61" s="249" t="s">
        <v>82</v>
      </c>
      <c r="B61" s="33" t="s">
        <v>83</v>
      </c>
      <c r="C61" s="34" t="s">
        <v>84</v>
      </c>
      <c r="D61" s="77" t="s">
        <v>274</v>
      </c>
      <c r="E61" s="33"/>
      <c r="F61" s="33"/>
      <c r="G61" s="33"/>
      <c r="H61" s="33"/>
      <c r="I61" s="33"/>
    </row>
    <row r="62" spans="1:9" ht="204">
      <c r="A62" s="249"/>
      <c r="B62" s="33" t="s">
        <v>85</v>
      </c>
      <c r="C62" s="34" t="s">
        <v>86</v>
      </c>
      <c r="D62" s="77" t="s">
        <v>303</v>
      </c>
      <c r="E62" s="34" t="s">
        <v>577</v>
      </c>
      <c r="F62" s="34" t="s">
        <v>578</v>
      </c>
      <c r="G62" s="33"/>
      <c r="H62" s="33"/>
      <c r="I62" s="33"/>
    </row>
    <row r="63" spans="1:9" ht="204">
      <c r="A63" s="249"/>
      <c r="B63" s="33" t="s">
        <v>203</v>
      </c>
      <c r="C63" s="34" t="s">
        <v>87</v>
      </c>
      <c r="D63" s="77" t="s">
        <v>579</v>
      </c>
      <c r="E63" s="34" t="s">
        <v>580</v>
      </c>
      <c r="F63" s="200" t="s">
        <v>581</v>
      </c>
      <c r="G63" s="33"/>
      <c r="H63" s="33"/>
      <c r="I63" s="33"/>
    </row>
    <row r="64" spans="1:9">
      <c r="A64" s="24"/>
      <c r="B64" s="3"/>
      <c r="C64" s="2"/>
      <c r="D64" s="49"/>
      <c r="E64" s="3"/>
      <c r="F64" s="3"/>
      <c r="G64" s="3"/>
      <c r="H64" s="3"/>
      <c r="I64" s="3"/>
    </row>
    <row r="65" spans="1:9" ht="136">
      <c r="A65" s="79" t="s">
        <v>204</v>
      </c>
      <c r="B65" s="80" t="s">
        <v>205</v>
      </c>
      <c r="C65" s="78" t="s">
        <v>88</v>
      </c>
      <c r="D65" s="48" t="s">
        <v>303</v>
      </c>
      <c r="E65" s="34" t="s">
        <v>351</v>
      </c>
      <c r="F65" s="78" t="s">
        <v>582</v>
      </c>
      <c r="G65" s="33"/>
      <c r="H65" s="33"/>
      <c r="I65" s="33"/>
    </row>
    <row r="66" spans="1:9">
      <c r="A66" s="24"/>
      <c r="B66" s="3"/>
      <c r="C66" s="2"/>
      <c r="D66" s="49"/>
      <c r="E66" s="3"/>
      <c r="F66" s="3"/>
      <c r="G66" s="3"/>
      <c r="H66" s="3"/>
      <c r="I66" s="3"/>
    </row>
    <row r="67" spans="1:9" ht="153">
      <c r="A67" s="32" t="s">
        <v>89</v>
      </c>
      <c r="B67" s="33" t="s">
        <v>90</v>
      </c>
      <c r="C67" s="34" t="s">
        <v>91</v>
      </c>
      <c r="D67" s="48" t="s">
        <v>274</v>
      </c>
      <c r="E67" s="33"/>
      <c r="F67" s="33"/>
      <c r="G67" s="33"/>
      <c r="H67" s="33"/>
      <c r="I67" s="33"/>
    </row>
    <row r="68" spans="1:9">
      <c r="A68" s="24"/>
      <c r="B68" s="3"/>
      <c r="C68" s="2"/>
      <c r="D68" s="49"/>
      <c r="E68" s="3"/>
      <c r="F68" s="3"/>
      <c r="G68" s="3"/>
      <c r="H68" s="3"/>
      <c r="I68" s="3"/>
    </row>
    <row r="69" spans="1:9" ht="68">
      <c r="A69" s="249" t="s">
        <v>143</v>
      </c>
      <c r="B69" s="33" t="s">
        <v>144</v>
      </c>
      <c r="C69" s="34" t="s">
        <v>145</v>
      </c>
      <c r="D69" s="48" t="s">
        <v>303</v>
      </c>
      <c r="E69" s="80" t="s">
        <v>583</v>
      </c>
      <c r="F69" s="33"/>
      <c r="G69" s="33"/>
      <c r="H69" s="33"/>
      <c r="I69" s="33"/>
    </row>
    <row r="70" spans="1:9" ht="136">
      <c r="A70" s="249"/>
      <c r="B70" s="33" t="s">
        <v>146</v>
      </c>
      <c r="C70" s="34" t="s">
        <v>147</v>
      </c>
      <c r="D70" s="48" t="s">
        <v>303</v>
      </c>
      <c r="E70" s="34" t="s">
        <v>584</v>
      </c>
      <c r="F70" s="33"/>
      <c r="G70" s="33"/>
      <c r="H70" s="33"/>
      <c r="I70" s="33"/>
    </row>
    <row r="71" spans="1:9">
      <c r="A71" s="24"/>
      <c r="B71" s="3"/>
      <c r="C71" s="2"/>
      <c r="D71" s="49"/>
      <c r="E71" s="3"/>
      <c r="F71" s="3"/>
      <c r="G71" s="3"/>
      <c r="H71" s="3"/>
      <c r="I71" s="3"/>
    </row>
    <row r="72" spans="1:9" ht="34">
      <c r="A72" s="249" t="s">
        <v>153</v>
      </c>
      <c r="B72" s="33" t="s">
        <v>148</v>
      </c>
      <c r="C72" s="34" t="s">
        <v>150</v>
      </c>
      <c r="D72" s="48" t="s">
        <v>274</v>
      </c>
      <c r="E72" s="33"/>
      <c r="F72" s="33"/>
      <c r="G72" s="33"/>
      <c r="H72" s="33"/>
      <c r="I72" s="33"/>
    </row>
    <row r="73" spans="1:9" ht="170">
      <c r="A73" s="249"/>
      <c r="B73" s="80" t="s">
        <v>149</v>
      </c>
      <c r="C73" s="78" t="s">
        <v>151</v>
      </c>
      <c r="D73" s="48" t="s">
        <v>303</v>
      </c>
      <c r="E73" s="34" t="s">
        <v>352</v>
      </c>
      <c r="F73" s="80" t="s">
        <v>353</v>
      </c>
      <c r="G73" s="33"/>
      <c r="H73" s="78" t="s">
        <v>338</v>
      </c>
      <c r="I73" s="33"/>
    </row>
    <row r="74" spans="1:9" ht="51">
      <c r="A74" s="249"/>
      <c r="B74" s="33" t="s">
        <v>155</v>
      </c>
      <c r="C74" s="34" t="s">
        <v>154</v>
      </c>
      <c r="D74" s="48" t="s">
        <v>274</v>
      </c>
      <c r="E74" s="33"/>
      <c r="F74" s="33"/>
      <c r="G74" s="33"/>
      <c r="H74" s="33"/>
      <c r="I74" s="33"/>
    </row>
    <row r="75" spans="1:9">
      <c r="A75" s="24"/>
      <c r="B75" s="3"/>
      <c r="C75" s="2"/>
      <c r="D75" s="49"/>
      <c r="E75" s="3"/>
      <c r="F75" s="3"/>
      <c r="G75" s="3"/>
      <c r="H75" s="3"/>
      <c r="I75" s="3"/>
    </row>
    <row r="76" spans="1:9" ht="68">
      <c r="A76" s="249" t="s">
        <v>206</v>
      </c>
      <c r="B76" s="33"/>
      <c r="C76" s="78" t="s">
        <v>207</v>
      </c>
      <c r="D76" s="48" t="s">
        <v>274</v>
      </c>
      <c r="E76" s="33"/>
      <c r="F76" s="33"/>
      <c r="G76" s="33"/>
      <c r="H76" s="33"/>
      <c r="I76" s="33"/>
    </row>
    <row r="77" spans="1:9" ht="34">
      <c r="A77" s="249"/>
      <c r="B77" s="33"/>
      <c r="C77" s="78" t="s">
        <v>152</v>
      </c>
      <c r="D77" s="48" t="s">
        <v>274</v>
      </c>
      <c r="E77" s="33"/>
      <c r="F77" s="33"/>
      <c r="G77" s="33"/>
      <c r="H77" s="33"/>
      <c r="I77" s="33"/>
    </row>
    <row r="78" spans="1:9">
      <c r="A78" s="24"/>
      <c r="B78" s="3"/>
      <c r="C78" s="2"/>
      <c r="D78" s="49"/>
      <c r="E78" s="3"/>
      <c r="F78" s="3"/>
      <c r="G78" s="3"/>
      <c r="H78" s="3"/>
      <c r="I78" s="3"/>
    </row>
    <row r="79" spans="1:9" ht="51">
      <c r="A79" s="250" t="s">
        <v>156</v>
      </c>
      <c r="B79" s="33"/>
      <c r="C79" s="34" t="s">
        <v>158</v>
      </c>
      <c r="D79" s="48" t="s">
        <v>303</v>
      </c>
      <c r="E79" s="34" t="s">
        <v>354</v>
      </c>
      <c r="F79" s="78" t="s">
        <v>355</v>
      </c>
      <c r="G79" s="33"/>
      <c r="H79" s="33"/>
      <c r="I79" s="33"/>
    </row>
    <row r="80" spans="1:9" ht="34">
      <c r="A80" s="251"/>
      <c r="B80" s="33"/>
      <c r="C80" s="34" t="s">
        <v>159</v>
      </c>
      <c r="D80" s="77" t="s">
        <v>274</v>
      </c>
      <c r="E80" s="33"/>
      <c r="F80" s="33"/>
      <c r="G80" s="33"/>
      <c r="H80" s="33"/>
      <c r="I80" s="33"/>
    </row>
    <row r="81" spans="1:9" ht="34">
      <c r="A81" s="251"/>
      <c r="B81" s="33"/>
      <c r="C81" s="34" t="s">
        <v>160</v>
      </c>
      <c r="D81" s="48" t="s">
        <v>274</v>
      </c>
      <c r="E81" s="33"/>
      <c r="F81" s="33"/>
      <c r="G81" s="33"/>
      <c r="H81" s="33"/>
      <c r="I81" s="33"/>
    </row>
    <row r="82" spans="1:9" ht="51">
      <c r="A82" s="252"/>
      <c r="B82" s="33"/>
      <c r="C82" s="34" t="s">
        <v>161</v>
      </c>
      <c r="D82" s="48" t="s">
        <v>274</v>
      </c>
      <c r="E82" s="33"/>
      <c r="F82" s="33"/>
      <c r="G82" s="33"/>
      <c r="H82" s="33"/>
      <c r="I82" s="33"/>
    </row>
    <row r="83" spans="1:9">
      <c r="A83" s="2"/>
      <c r="B83" s="3"/>
      <c r="C83" s="2"/>
      <c r="D83" s="3"/>
      <c r="E83" s="3"/>
      <c r="F83" s="3"/>
      <c r="G83" s="3"/>
      <c r="H83" s="3"/>
      <c r="I83" s="3"/>
    </row>
    <row r="84" spans="1:9" ht="17">
      <c r="A84" s="34" t="s">
        <v>93</v>
      </c>
      <c r="B84" s="33"/>
      <c r="C84" s="34"/>
      <c r="D84" s="33"/>
      <c r="E84" s="33"/>
      <c r="F84" s="33"/>
      <c r="G84" s="33"/>
      <c r="H84" s="33"/>
      <c r="I84" s="33"/>
    </row>
    <row r="85" spans="1:9">
      <c r="A85" s="2"/>
      <c r="B85" s="3"/>
      <c r="C85" s="2"/>
      <c r="D85" s="3"/>
      <c r="E85" s="3"/>
      <c r="F85" s="3"/>
      <c r="G85" s="3"/>
      <c r="H85" s="3"/>
      <c r="I85" s="3"/>
    </row>
    <row r="86" spans="1:9" ht="17">
      <c r="A86" s="34" t="s">
        <v>93</v>
      </c>
      <c r="B86" s="33"/>
      <c r="C86" s="34"/>
      <c r="D86" s="33"/>
      <c r="E86" s="33"/>
      <c r="F86" s="33"/>
      <c r="G86" s="33"/>
      <c r="H86" s="33"/>
      <c r="I86" s="33"/>
    </row>
    <row r="87" spans="1:9">
      <c r="A87" s="2"/>
      <c r="B87" s="3"/>
      <c r="C87" s="2"/>
      <c r="D87" s="3"/>
      <c r="E87" s="3"/>
      <c r="F87" s="3"/>
      <c r="G87" s="3"/>
      <c r="H87" s="3"/>
      <c r="I87" s="3"/>
    </row>
    <row r="88" spans="1:9" ht="17">
      <c r="A88" s="34" t="s">
        <v>93</v>
      </c>
      <c r="B88" s="33"/>
      <c r="C88" s="34"/>
      <c r="D88" s="33"/>
      <c r="E88" s="33"/>
      <c r="F88" s="33"/>
      <c r="G88" s="33"/>
      <c r="H88" s="33"/>
      <c r="I88" s="33"/>
    </row>
    <row r="89" spans="1:9">
      <c r="A89" s="2"/>
      <c r="B89" s="3"/>
      <c r="C89" s="2"/>
      <c r="D89" s="3"/>
      <c r="E89" s="3"/>
      <c r="F89" s="3"/>
      <c r="G89" s="3"/>
      <c r="H89" s="3"/>
      <c r="I89" s="3"/>
    </row>
    <row r="90" spans="1:9" ht="17">
      <c r="A90" s="34" t="s">
        <v>93</v>
      </c>
      <c r="B90" s="33"/>
      <c r="C90" s="34"/>
      <c r="D90" s="33"/>
      <c r="E90" s="33"/>
      <c r="F90" s="33"/>
      <c r="G90" s="33"/>
      <c r="H90" s="33"/>
      <c r="I90" s="33"/>
    </row>
    <row r="92" spans="1:9">
      <c r="A92" t="s">
        <v>162</v>
      </c>
    </row>
  </sheetData>
  <mergeCells count="12">
    <mergeCell ref="A79:A82"/>
    <mergeCell ref="A1:I1"/>
    <mergeCell ref="A14:A15"/>
    <mergeCell ref="A17:A18"/>
    <mergeCell ref="A20:A42"/>
    <mergeCell ref="B21:B30"/>
    <mergeCell ref="A46:A51"/>
    <mergeCell ref="A53:A55"/>
    <mergeCell ref="A61:A63"/>
    <mergeCell ref="A69:A70"/>
    <mergeCell ref="A72:A74"/>
    <mergeCell ref="A76:A7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63C8-3164-E748-BABA-297B7B7C4B9C}">
  <sheetPr>
    <pageSetUpPr fitToPage="1"/>
  </sheetPr>
  <dimension ref="A2:F68"/>
  <sheetViews>
    <sheetView zoomScale="72" zoomScaleNormal="72" workbookViewId="0">
      <pane ySplit="1" topLeftCell="A2" activePane="bottomLeft" state="frozen"/>
      <selection pane="bottomLeft" activeCell="E10" sqref="E10"/>
    </sheetView>
  </sheetViews>
  <sheetFormatPr baseColWidth="10" defaultColWidth="8.83203125" defaultRowHeight="16"/>
  <cols>
    <col min="1" max="1" width="45.83203125" style="9" customWidth="1"/>
    <col min="2" max="2" width="29.83203125" customWidth="1"/>
    <col min="3" max="3" width="41.1640625" customWidth="1"/>
    <col min="4" max="4" width="35.5" style="190" customWidth="1"/>
    <col min="5" max="5" width="30.33203125" customWidth="1"/>
    <col min="6" max="6" width="81.33203125" customWidth="1"/>
  </cols>
  <sheetData>
    <row r="2" spans="1:6" ht="21">
      <c r="A2" s="247" t="s">
        <v>117</v>
      </c>
      <c r="B2" s="247"/>
      <c r="C2" s="247"/>
    </row>
    <row r="3" spans="1:6" ht="22" thickBot="1">
      <c r="E3" s="220" t="s">
        <v>635</v>
      </c>
    </row>
    <row r="4" spans="1:6" ht="120" thickBot="1">
      <c r="A4" s="18" t="s">
        <v>94</v>
      </c>
      <c r="B4" s="19" t="s">
        <v>210</v>
      </c>
      <c r="C4" s="20" t="s">
        <v>211</v>
      </c>
      <c r="E4" s="219" t="s">
        <v>636</v>
      </c>
      <c r="F4" s="219" t="s">
        <v>637</v>
      </c>
    </row>
    <row r="5" spans="1:6" ht="100">
      <c r="A5" s="7" t="s">
        <v>193</v>
      </c>
      <c r="B5" s="5" t="s">
        <v>303</v>
      </c>
      <c r="C5" s="6" t="s">
        <v>611</v>
      </c>
      <c r="D5" s="41"/>
    </row>
    <row r="6" spans="1:6" ht="100">
      <c r="A6" s="7" t="s">
        <v>193</v>
      </c>
      <c r="B6" s="5" t="s">
        <v>303</v>
      </c>
      <c r="C6" s="6" t="s">
        <v>601</v>
      </c>
      <c r="D6" s="41"/>
    </row>
    <row r="7" spans="1:6" ht="60">
      <c r="A7" s="4" t="s">
        <v>95</v>
      </c>
      <c r="B7" s="5" t="s">
        <v>303</v>
      </c>
      <c r="C7" s="6" t="s">
        <v>600</v>
      </c>
    </row>
    <row r="8" spans="1:6" ht="100">
      <c r="A8" s="7" t="s">
        <v>194</v>
      </c>
      <c r="B8" s="5" t="s">
        <v>276</v>
      </c>
      <c r="C8" s="6" t="s">
        <v>602</v>
      </c>
      <c r="D8" s="22"/>
    </row>
    <row r="9" spans="1:6" ht="80">
      <c r="A9" s="7" t="s">
        <v>604</v>
      </c>
      <c r="B9" s="5" t="s">
        <v>303</v>
      </c>
      <c r="C9" s="6" t="s">
        <v>603</v>
      </c>
      <c r="D9" s="22"/>
    </row>
    <row r="10" spans="1:6" ht="220">
      <c r="A10" s="7" t="s">
        <v>605</v>
      </c>
      <c r="B10" s="5" t="s">
        <v>303</v>
      </c>
      <c r="C10" s="6" t="s">
        <v>607</v>
      </c>
      <c r="D10" s="22"/>
    </row>
    <row r="11" spans="1:6" ht="60">
      <c r="A11" s="7" t="s">
        <v>609</v>
      </c>
      <c r="B11" s="5" t="s">
        <v>303</v>
      </c>
      <c r="C11" s="6" t="s">
        <v>608</v>
      </c>
      <c r="D11" s="22"/>
    </row>
    <row r="12" spans="1:6" ht="80">
      <c r="A12" s="7" t="s">
        <v>96</v>
      </c>
      <c r="B12" s="5" t="s">
        <v>303</v>
      </c>
      <c r="C12" s="6" t="s">
        <v>606</v>
      </c>
      <c r="D12" s="22"/>
    </row>
    <row r="13" spans="1:6" ht="100">
      <c r="A13" s="7" t="s">
        <v>97</v>
      </c>
      <c r="B13" s="5" t="s">
        <v>303</v>
      </c>
      <c r="C13" s="6" t="s">
        <v>598</v>
      </c>
    </row>
    <row r="14" spans="1:6" ht="60">
      <c r="A14" s="7" t="s">
        <v>195</v>
      </c>
      <c r="B14" s="5" t="s">
        <v>303</v>
      </c>
      <c r="C14" s="6" t="s">
        <v>610</v>
      </c>
    </row>
    <row r="15" spans="1:6" ht="80">
      <c r="A15" s="7" t="s">
        <v>599</v>
      </c>
      <c r="B15" s="204"/>
      <c r="C15" s="6" t="s">
        <v>597</v>
      </c>
    </row>
    <row r="16" spans="1:6">
      <c r="A16" s="8"/>
    </row>
    <row r="17" spans="1:1">
      <c r="A17" s="8"/>
    </row>
    <row r="18" spans="1:1">
      <c r="A18" s="8"/>
    </row>
    <row r="19" spans="1:1">
      <c r="A19" s="8"/>
    </row>
    <row r="20" spans="1:1">
      <c r="A20" s="8"/>
    </row>
    <row r="21" spans="1:1">
      <c r="A21" s="8"/>
    </row>
    <row r="22" spans="1:1">
      <c r="A22" s="8"/>
    </row>
    <row r="23" spans="1:1">
      <c r="A23" s="8"/>
    </row>
    <row r="24" spans="1:1">
      <c r="A24" s="8"/>
    </row>
    <row r="25" spans="1:1">
      <c r="A25" s="8"/>
    </row>
    <row r="26" spans="1:1">
      <c r="A26" s="22"/>
    </row>
    <row r="27" spans="1:1">
      <c r="A27" s="8"/>
    </row>
    <row r="28" spans="1:1">
      <c r="A28" s="22"/>
    </row>
    <row r="29" spans="1:1">
      <c r="A29" s="8"/>
    </row>
    <row r="30" spans="1:1">
      <c r="A30" s="8"/>
    </row>
    <row r="31" spans="1:1">
      <c r="A31" s="8"/>
    </row>
    <row r="32" spans="1:1">
      <c r="A32" s="8"/>
    </row>
    <row r="33" spans="1:1">
      <c r="A33" s="8"/>
    </row>
    <row r="34" spans="1:1">
      <c r="A34" s="8"/>
    </row>
    <row r="35" spans="1:1">
      <c r="A35" s="8"/>
    </row>
    <row r="36" spans="1:1">
      <c r="A36" s="8"/>
    </row>
    <row r="37" spans="1:1">
      <c r="A37" s="8"/>
    </row>
    <row r="38" spans="1:1">
      <c r="A38" s="8"/>
    </row>
    <row r="39" spans="1:1">
      <c r="A39" s="8"/>
    </row>
    <row r="40" spans="1:1">
      <c r="A40" s="8"/>
    </row>
    <row r="41" spans="1:1">
      <c r="A41" s="8"/>
    </row>
    <row r="42" spans="1:1">
      <c r="A42" s="8"/>
    </row>
    <row r="43" spans="1:1">
      <c r="A43" s="8"/>
    </row>
    <row r="44" spans="1:1">
      <c r="A44" s="8"/>
    </row>
    <row r="45" spans="1:1">
      <c r="A45" s="8"/>
    </row>
    <row r="46" spans="1:1">
      <c r="A46" s="8"/>
    </row>
    <row r="47" spans="1:1">
      <c r="A47" s="8"/>
    </row>
    <row r="48" spans="1:1">
      <c r="A48" s="8"/>
    </row>
    <row r="49" spans="1:1">
      <c r="A49" s="8"/>
    </row>
    <row r="50" spans="1:1">
      <c r="A50" s="8"/>
    </row>
    <row r="51" spans="1:1">
      <c r="A51" s="8"/>
    </row>
    <row r="52" spans="1:1">
      <c r="A52" s="8" t="s">
        <v>131</v>
      </c>
    </row>
    <row r="53" spans="1:1">
      <c r="A53" s="8"/>
    </row>
    <row r="54" spans="1:1">
      <c r="A54" s="8"/>
    </row>
    <row r="55" spans="1:1">
      <c r="A55" s="8"/>
    </row>
    <row r="56" spans="1:1">
      <c r="A56" s="8"/>
    </row>
    <row r="57" spans="1:1">
      <c r="A57" s="8"/>
    </row>
    <row r="58" spans="1:1">
      <c r="A58" s="8"/>
    </row>
    <row r="59" spans="1:1">
      <c r="A59" s="8"/>
    </row>
    <row r="60" spans="1:1">
      <c r="A60" s="8"/>
    </row>
    <row r="61" spans="1:1">
      <c r="A61" s="8"/>
    </row>
    <row r="62" spans="1:1">
      <c r="A62" s="8"/>
    </row>
    <row r="63" spans="1:1">
      <c r="A63" s="8"/>
    </row>
    <row r="64" spans="1:1">
      <c r="A64" s="8"/>
    </row>
    <row r="65" spans="1:1">
      <c r="A65" s="8"/>
    </row>
    <row r="66" spans="1:1">
      <c r="A66" s="8"/>
    </row>
    <row r="67" spans="1:1">
      <c r="A67" s="8"/>
    </row>
    <row r="68" spans="1:1">
      <c r="A68" s="8"/>
    </row>
  </sheetData>
  <mergeCells count="1">
    <mergeCell ref="A2:C2"/>
  </mergeCells>
  <pageMargins left="0.70866141732283472" right="0.70866141732283472" top="0.74803149606299213" bottom="0.74803149606299213" header="0.31496062992125984" footer="0.31496062992125984"/>
  <pageSetup paperSize="8" scale="59" fitToHeight="2" orientation="portrait" r:id="rId1"/>
  <colBreaks count="1" manualBreakCount="1">
    <brk id="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2A40A-39DD-B844-930D-E6B6B9AC9F01}">
  <sheetPr>
    <pageSetUpPr fitToPage="1"/>
  </sheetPr>
  <dimension ref="A2:F22"/>
  <sheetViews>
    <sheetView zoomScale="92" zoomScaleNormal="92" workbookViewId="0">
      <selection sqref="A1:A1048576"/>
    </sheetView>
  </sheetViews>
  <sheetFormatPr baseColWidth="10" defaultColWidth="11.1640625" defaultRowHeight="16"/>
  <cols>
    <col min="1" max="1" width="81.1640625" style="10" customWidth="1"/>
    <col min="2" max="2" width="21.33203125" style="10" customWidth="1"/>
    <col min="3" max="3" width="43.6640625" style="10" customWidth="1"/>
    <col min="4" max="4" width="3.6640625" customWidth="1"/>
    <col min="5" max="5" width="23.33203125" customWidth="1"/>
    <col min="6" max="6" width="73.83203125" customWidth="1"/>
  </cols>
  <sheetData>
    <row r="2" spans="1:6" ht="50.25" customHeight="1">
      <c r="A2" s="257" t="s">
        <v>132</v>
      </c>
      <c r="B2" s="257"/>
      <c r="C2" s="257"/>
    </row>
    <row r="3" spans="1:6" ht="17" thickBot="1"/>
    <row r="4" spans="1:6" ht="69" customHeight="1" thickBot="1">
      <c r="A4" s="18" t="s">
        <v>114</v>
      </c>
      <c r="B4" s="92" t="s">
        <v>0</v>
      </c>
      <c r="C4" s="23" t="s">
        <v>127</v>
      </c>
      <c r="E4" s="219" t="s">
        <v>638</v>
      </c>
      <c r="F4" s="219" t="s">
        <v>639</v>
      </c>
    </row>
    <row r="5" spans="1:6" ht="40">
      <c r="A5" s="15" t="s">
        <v>98</v>
      </c>
      <c r="B5" s="12">
        <v>1</v>
      </c>
      <c r="C5" s="4" t="s">
        <v>596</v>
      </c>
    </row>
    <row r="6" spans="1:6" ht="100">
      <c r="A6" s="16" t="s">
        <v>99</v>
      </c>
      <c r="B6" s="12">
        <v>1</v>
      </c>
      <c r="C6" s="4" t="s">
        <v>591</v>
      </c>
    </row>
    <row r="7" spans="1:6" ht="80">
      <c r="A7" s="16" t="s">
        <v>100</v>
      </c>
      <c r="B7" s="12">
        <v>1</v>
      </c>
      <c r="C7" s="4" t="s">
        <v>590</v>
      </c>
    </row>
    <row r="8" spans="1:6" ht="60">
      <c r="A8" s="36" t="s">
        <v>101</v>
      </c>
      <c r="B8" s="12">
        <v>1</v>
      </c>
      <c r="C8" s="4" t="s">
        <v>585</v>
      </c>
    </row>
    <row r="9" spans="1:6" ht="60">
      <c r="A9" s="16" t="s">
        <v>102</v>
      </c>
      <c r="B9" s="12">
        <v>1</v>
      </c>
      <c r="C9" s="4" t="s">
        <v>586</v>
      </c>
    </row>
    <row r="10" spans="1:6" ht="20">
      <c r="A10" s="16" t="s">
        <v>103</v>
      </c>
      <c r="B10" s="12">
        <v>1</v>
      </c>
      <c r="C10" s="4" t="s">
        <v>587</v>
      </c>
    </row>
    <row r="11" spans="1:6" ht="80">
      <c r="A11" s="16" t="s">
        <v>104</v>
      </c>
      <c r="B11" s="12">
        <v>1</v>
      </c>
      <c r="C11" s="4" t="s">
        <v>588</v>
      </c>
    </row>
    <row r="12" spans="1:6" ht="20">
      <c r="A12" s="16" t="s">
        <v>105</v>
      </c>
      <c r="B12" s="12">
        <v>2</v>
      </c>
      <c r="C12" s="11" t="s">
        <v>483</v>
      </c>
    </row>
    <row r="13" spans="1:6" ht="100">
      <c r="A13" s="16" t="s">
        <v>106</v>
      </c>
      <c r="B13" s="12">
        <v>1</v>
      </c>
      <c r="C13" s="4" t="s">
        <v>589</v>
      </c>
    </row>
    <row r="14" spans="1:6" ht="60">
      <c r="A14" s="16" t="s">
        <v>107</v>
      </c>
      <c r="B14" s="12">
        <v>1</v>
      </c>
      <c r="C14" s="4" t="s">
        <v>592</v>
      </c>
    </row>
    <row r="15" spans="1:6" ht="60">
      <c r="A15" s="16" t="s">
        <v>108</v>
      </c>
      <c r="B15" s="12">
        <v>1</v>
      </c>
      <c r="C15" s="4" t="s">
        <v>593</v>
      </c>
    </row>
    <row r="16" spans="1:6" ht="20">
      <c r="A16" s="16" t="s">
        <v>118</v>
      </c>
      <c r="B16" s="12">
        <v>1</v>
      </c>
      <c r="C16" s="4" t="s">
        <v>594</v>
      </c>
    </row>
    <row r="17" spans="1:3" ht="19">
      <c r="A17" s="16" t="s">
        <v>120</v>
      </c>
      <c r="B17" s="12">
        <v>2</v>
      </c>
      <c r="C17" s="11"/>
    </row>
    <row r="18" spans="1:3" ht="20">
      <c r="A18" s="16" t="s">
        <v>121</v>
      </c>
      <c r="B18" s="12">
        <v>1</v>
      </c>
      <c r="C18" s="4" t="s">
        <v>595</v>
      </c>
    </row>
    <row r="19" spans="1:3" ht="19">
      <c r="A19" s="14" t="s">
        <v>133</v>
      </c>
      <c r="B19" s="12"/>
      <c r="C19" s="11"/>
    </row>
    <row r="20" spans="1:3" ht="19">
      <c r="A20" s="13"/>
      <c r="B20" s="12"/>
      <c r="C20" s="11"/>
    </row>
    <row r="21" spans="1:3" ht="19">
      <c r="A21" s="13"/>
      <c r="B21" s="12"/>
      <c r="C21" s="11"/>
    </row>
    <row r="22" spans="1:3" ht="19">
      <c r="A22" s="13"/>
      <c r="B22" s="12"/>
      <c r="C22" s="11"/>
    </row>
  </sheetData>
  <mergeCells count="1">
    <mergeCell ref="A2:C2"/>
  </mergeCells>
  <pageMargins left="0.11811023622047245" right="0.11811023622047245" top="0.74803149606299213" bottom="0.74803149606299213" header="0.31496062992125984" footer="0.31496062992125984"/>
  <pageSetup paperSize="8"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4D497-909E-3841-A5DE-E0FDE495AA8E}">
  <dimension ref="A2:J135"/>
  <sheetViews>
    <sheetView zoomScale="85" zoomScaleNormal="85" workbookViewId="0">
      <selection activeCell="B2" sqref="B2:E2"/>
    </sheetView>
  </sheetViews>
  <sheetFormatPr baseColWidth="10" defaultColWidth="11.1640625" defaultRowHeight="17"/>
  <cols>
    <col min="1" max="1" width="3.6640625" style="94" customWidth="1"/>
    <col min="2" max="2" width="91.5" style="142" customWidth="1"/>
    <col min="3" max="3" width="23.1640625" style="142" customWidth="1"/>
    <col min="4" max="4" width="16.83203125" style="142" customWidth="1"/>
    <col min="5" max="5" width="66" style="142" customWidth="1"/>
    <col min="6" max="6" width="3.5" style="94" customWidth="1"/>
    <col min="7" max="7" width="19.6640625" customWidth="1"/>
    <col min="8" max="8" width="57.33203125" customWidth="1"/>
    <col min="9" max="16384" width="11.1640625" style="94"/>
  </cols>
  <sheetData>
    <row r="2" spans="1:8">
      <c r="B2" s="269" t="s">
        <v>188</v>
      </c>
      <c r="C2" s="269"/>
      <c r="D2" s="269"/>
      <c r="E2" s="269"/>
    </row>
    <row r="3" spans="1:8" ht="18" thickBot="1"/>
    <row r="4" spans="1:8" ht="89.25" customHeight="1" thickBot="1">
      <c r="B4" s="95" t="s">
        <v>115</v>
      </c>
      <c r="C4" s="95"/>
      <c r="D4" s="96" t="s">
        <v>0</v>
      </c>
      <c r="E4" s="97" t="s">
        <v>186</v>
      </c>
      <c r="G4" s="219" t="s">
        <v>640</v>
      </c>
      <c r="H4" s="219" t="s">
        <v>641</v>
      </c>
    </row>
    <row r="5" spans="1:8">
      <c r="B5" s="98"/>
      <c r="C5" s="99"/>
      <c r="D5" s="100"/>
      <c r="E5" s="101"/>
    </row>
    <row r="6" spans="1:8" ht="54">
      <c r="B6" s="102" t="s">
        <v>448</v>
      </c>
      <c r="C6" s="103">
        <f>SUM(C7:C8)</f>
        <v>57178.55</v>
      </c>
      <c r="D6" s="104"/>
      <c r="E6" s="105" t="s">
        <v>506</v>
      </c>
    </row>
    <row r="7" spans="1:8" ht="33" customHeight="1">
      <c r="B7" s="106" t="s">
        <v>428</v>
      </c>
      <c r="C7" s="107">
        <v>37392</v>
      </c>
      <c r="D7" s="108" t="s">
        <v>499</v>
      </c>
      <c r="E7" s="109" t="s">
        <v>505</v>
      </c>
    </row>
    <row r="8" spans="1:8" ht="33" customHeight="1">
      <c r="B8" s="110" t="s">
        <v>395</v>
      </c>
      <c r="C8" s="111">
        <v>19786.55</v>
      </c>
      <c r="D8" s="112" t="s">
        <v>499</v>
      </c>
      <c r="E8" s="113" t="s">
        <v>505</v>
      </c>
    </row>
    <row r="9" spans="1:8">
      <c r="B9" s="98"/>
      <c r="C9" s="99"/>
      <c r="D9" s="100"/>
      <c r="E9" s="101"/>
    </row>
    <row r="10" spans="1:8" ht="18">
      <c r="A10" s="94" t="s">
        <v>612</v>
      </c>
      <c r="B10" s="114" t="s">
        <v>387</v>
      </c>
      <c r="C10" s="103">
        <f>SUM(C11:C16)</f>
        <v>3085000</v>
      </c>
      <c r="D10" s="115"/>
      <c r="E10" s="105" t="s">
        <v>517</v>
      </c>
    </row>
    <row r="11" spans="1:8" ht="37.5" customHeight="1">
      <c r="B11" s="106" t="s">
        <v>388</v>
      </c>
      <c r="C11" s="116">
        <f>1112351.93+351188.45</f>
        <v>1463540.38</v>
      </c>
      <c r="D11" s="108" t="s">
        <v>498</v>
      </c>
      <c r="E11" s="109" t="s">
        <v>518</v>
      </c>
    </row>
    <row r="12" spans="1:8" ht="37.5" customHeight="1">
      <c r="B12" s="106" t="s">
        <v>393</v>
      </c>
      <c r="C12" s="116">
        <f>102000+70000+102000+70000</f>
        <v>344000</v>
      </c>
      <c r="D12" s="108" t="s">
        <v>498</v>
      </c>
      <c r="E12" s="109" t="s">
        <v>519</v>
      </c>
    </row>
    <row r="13" spans="1:8" ht="37.5" customHeight="1">
      <c r="B13" s="106" t="s">
        <v>389</v>
      </c>
      <c r="C13" s="116">
        <f>307300+157000</f>
        <v>464300</v>
      </c>
      <c r="D13" s="108" t="s">
        <v>498</v>
      </c>
      <c r="E13" s="109" t="s">
        <v>520</v>
      </c>
    </row>
    <row r="14" spans="1:8" ht="37.5" customHeight="1">
      <c r="B14" s="106" t="s">
        <v>390</v>
      </c>
      <c r="C14" s="116">
        <f>358649.66+39849.96</f>
        <v>398499.62</v>
      </c>
      <c r="D14" s="108" t="s">
        <v>498</v>
      </c>
      <c r="E14" s="109" t="s">
        <v>521</v>
      </c>
    </row>
    <row r="15" spans="1:8" ht="37.5" customHeight="1">
      <c r="B15" s="106" t="s">
        <v>391</v>
      </c>
      <c r="C15" s="116">
        <f>181170+23830</f>
        <v>205000</v>
      </c>
      <c r="D15" s="108" t="s">
        <v>498</v>
      </c>
      <c r="E15" s="109" t="s">
        <v>522</v>
      </c>
    </row>
    <row r="16" spans="1:8" ht="37.5" customHeight="1">
      <c r="B16" s="110" t="s">
        <v>392</v>
      </c>
      <c r="C16" s="117">
        <f>184793.4+24866.6</f>
        <v>209660</v>
      </c>
      <c r="D16" s="112" t="s">
        <v>498</v>
      </c>
      <c r="E16" s="109" t="s">
        <v>523</v>
      </c>
    </row>
    <row r="17" spans="1:5">
      <c r="B17" s="98"/>
      <c r="C17" s="99"/>
      <c r="D17" s="100"/>
      <c r="E17" s="101"/>
    </row>
    <row r="18" spans="1:5" ht="36">
      <c r="A18" s="94" t="s">
        <v>612</v>
      </c>
      <c r="B18" s="114" t="s">
        <v>394</v>
      </c>
      <c r="C18" s="103">
        <f>SUM(C19:C23)</f>
        <v>1437849.58</v>
      </c>
      <c r="D18" s="104"/>
      <c r="E18" s="105" t="s">
        <v>529</v>
      </c>
    </row>
    <row r="19" spans="1:5" ht="27.75" customHeight="1">
      <c r="B19" s="118" t="s">
        <v>399</v>
      </c>
      <c r="C19" s="119">
        <f>504764.62+56084.96</f>
        <v>560849.57999999996</v>
      </c>
      <c r="D19" s="120" t="s">
        <v>498</v>
      </c>
      <c r="E19" s="121" t="s">
        <v>524</v>
      </c>
    </row>
    <row r="20" spans="1:5" ht="36">
      <c r="B20" s="122" t="s">
        <v>400</v>
      </c>
      <c r="C20" s="107">
        <f>334800+37200</f>
        <v>372000</v>
      </c>
      <c r="D20" s="123" t="s">
        <v>498</v>
      </c>
      <c r="E20" s="124" t="s">
        <v>525</v>
      </c>
    </row>
    <row r="21" spans="1:5" ht="36">
      <c r="B21" s="122" t="s">
        <v>401</v>
      </c>
      <c r="C21" s="107">
        <f>180000+20000</f>
        <v>200000</v>
      </c>
      <c r="D21" s="123" t="s">
        <v>498</v>
      </c>
      <c r="E21" s="124" t="s">
        <v>526</v>
      </c>
    </row>
    <row r="22" spans="1:5" ht="36">
      <c r="B22" s="122" t="s">
        <v>402</v>
      </c>
      <c r="C22" s="107">
        <f>193500+21500</f>
        <v>215000</v>
      </c>
      <c r="D22" s="123" t="s">
        <v>498</v>
      </c>
      <c r="E22" s="124" t="s">
        <v>527</v>
      </c>
    </row>
    <row r="23" spans="1:5" ht="36">
      <c r="B23" s="125" t="s">
        <v>403</v>
      </c>
      <c r="C23" s="111">
        <f>81000+9000</f>
        <v>90000</v>
      </c>
      <c r="D23" s="126" t="s">
        <v>498</v>
      </c>
      <c r="E23" s="127" t="s">
        <v>528</v>
      </c>
    </row>
    <row r="24" spans="1:5">
      <c r="B24" s="98"/>
      <c r="C24" s="99"/>
      <c r="D24" s="100"/>
      <c r="E24" s="101"/>
    </row>
    <row r="25" spans="1:5" ht="22.5" customHeight="1">
      <c r="A25" s="94" t="s">
        <v>612</v>
      </c>
      <c r="B25" s="114" t="s">
        <v>398</v>
      </c>
      <c r="C25" s="103">
        <f>C26</f>
        <v>242737.89</v>
      </c>
      <c r="D25" s="115"/>
      <c r="E25" s="105" t="s">
        <v>530</v>
      </c>
    </row>
    <row r="26" spans="1:5" ht="39" customHeight="1">
      <c r="B26" s="110"/>
      <c r="C26" s="111">
        <v>242737.89</v>
      </c>
      <c r="D26" s="112" t="s">
        <v>498</v>
      </c>
      <c r="E26" s="128"/>
    </row>
    <row r="27" spans="1:5">
      <c r="B27" s="98"/>
      <c r="C27" s="99"/>
      <c r="D27" s="100"/>
      <c r="E27" s="101"/>
    </row>
    <row r="28" spans="1:5" ht="18">
      <c r="A28" s="94" t="s">
        <v>612</v>
      </c>
      <c r="B28" s="114" t="s">
        <v>326</v>
      </c>
      <c r="C28" s="103">
        <f>C29+C30+C31</f>
        <v>98000</v>
      </c>
      <c r="D28" s="104"/>
      <c r="E28" s="105" t="s">
        <v>501</v>
      </c>
    </row>
    <row r="29" spans="1:5" ht="26.25" customHeight="1">
      <c r="B29" s="106"/>
      <c r="C29" s="107">
        <v>77500</v>
      </c>
      <c r="D29" s="260" t="s">
        <v>499</v>
      </c>
      <c r="E29" s="109" t="s">
        <v>500</v>
      </c>
    </row>
    <row r="30" spans="1:5" ht="26.25" customHeight="1">
      <c r="B30" s="106"/>
      <c r="C30" s="107">
        <v>10500</v>
      </c>
      <c r="D30" s="261"/>
      <c r="E30" s="109" t="s">
        <v>404</v>
      </c>
    </row>
    <row r="31" spans="1:5" ht="26.25" customHeight="1">
      <c r="B31" s="110"/>
      <c r="C31" s="111">
        <f>5000+5000</f>
        <v>10000</v>
      </c>
      <c r="D31" s="262"/>
      <c r="E31" s="113" t="s">
        <v>405</v>
      </c>
    </row>
    <row r="32" spans="1:5">
      <c r="B32" s="98"/>
      <c r="C32" s="99"/>
      <c r="D32" s="100"/>
      <c r="E32" s="101"/>
    </row>
    <row r="33" spans="1:5" ht="36">
      <c r="A33" s="94" t="s">
        <v>612</v>
      </c>
      <c r="B33" s="114" t="s">
        <v>406</v>
      </c>
      <c r="C33" s="103">
        <f>C34</f>
        <v>1550000</v>
      </c>
      <c r="D33" s="104"/>
      <c r="E33" s="105" t="s">
        <v>502</v>
      </c>
    </row>
    <row r="34" spans="1:5" ht="30.75" customHeight="1">
      <c r="B34" s="106" t="s">
        <v>407</v>
      </c>
      <c r="C34" s="107">
        <f>1280000+270000</f>
        <v>1550000</v>
      </c>
      <c r="D34" s="108" t="s">
        <v>504</v>
      </c>
      <c r="E34" s="109" t="s">
        <v>503</v>
      </c>
    </row>
    <row r="35" spans="1:5" ht="30.75" customHeight="1">
      <c r="B35" s="110"/>
      <c r="C35" s="111"/>
      <c r="D35" s="112"/>
      <c r="E35" s="128"/>
    </row>
    <row r="36" spans="1:5">
      <c r="B36" s="98"/>
      <c r="C36" s="99"/>
      <c r="D36" s="100"/>
      <c r="E36" s="101"/>
    </row>
    <row r="37" spans="1:5" ht="18">
      <c r="A37" s="94" t="s">
        <v>612</v>
      </c>
      <c r="B37" s="114" t="s">
        <v>507</v>
      </c>
      <c r="C37" s="131">
        <f>C39+C38</f>
        <v>57500</v>
      </c>
      <c r="D37" s="132"/>
      <c r="E37" s="133" t="s">
        <v>510</v>
      </c>
    </row>
    <row r="38" spans="1:5" ht="27.75" customHeight="1">
      <c r="B38" s="134" t="s">
        <v>395</v>
      </c>
      <c r="C38" s="135">
        <v>45000</v>
      </c>
      <c r="D38" s="136" t="s">
        <v>504</v>
      </c>
      <c r="E38" s="137" t="s">
        <v>508</v>
      </c>
    </row>
    <row r="39" spans="1:5" ht="27.75" customHeight="1">
      <c r="B39" s="110" t="s">
        <v>396</v>
      </c>
      <c r="C39" s="111">
        <v>12500</v>
      </c>
      <c r="D39" s="112" t="s">
        <v>498</v>
      </c>
      <c r="E39" s="128"/>
    </row>
    <row r="40" spans="1:5">
      <c r="B40" s="98"/>
      <c r="C40" s="99"/>
      <c r="D40" s="100"/>
      <c r="E40" s="101"/>
    </row>
    <row r="41" spans="1:5" ht="23.25" customHeight="1">
      <c r="A41" s="94" t="s">
        <v>612</v>
      </c>
      <c r="B41" s="114" t="s">
        <v>417</v>
      </c>
      <c r="C41" s="103">
        <f>SUM(C42:C50)</f>
        <v>1790000</v>
      </c>
      <c r="D41" s="104"/>
      <c r="E41" s="105" t="s">
        <v>509</v>
      </c>
    </row>
    <row r="42" spans="1:5" ht="37.5" customHeight="1">
      <c r="B42" s="138" t="s">
        <v>408</v>
      </c>
      <c r="C42" s="107">
        <v>229000</v>
      </c>
      <c r="D42" s="108" t="s">
        <v>498</v>
      </c>
      <c r="E42" s="139"/>
    </row>
    <row r="43" spans="1:5" ht="37.5" customHeight="1">
      <c r="B43" s="138" t="s">
        <v>409</v>
      </c>
      <c r="C43" s="107">
        <v>111000</v>
      </c>
      <c r="D43" s="108" t="s">
        <v>498</v>
      </c>
      <c r="E43" s="139"/>
    </row>
    <row r="44" spans="1:5" ht="37.5" customHeight="1">
      <c r="B44" s="138" t="s">
        <v>410</v>
      </c>
      <c r="C44" s="107">
        <v>54000</v>
      </c>
      <c r="D44" s="108" t="s">
        <v>498</v>
      </c>
      <c r="E44" s="139"/>
    </row>
    <row r="45" spans="1:5" ht="37.5" customHeight="1">
      <c r="B45" s="138" t="s">
        <v>411</v>
      </c>
      <c r="C45" s="107">
        <v>442000</v>
      </c>
      <c r="D45" s="108" t="s">
        <v>498</v>
      </c>
      <c r="E45" s="139"/>
    </row>
    <row r="46" spans="1:5" ht="37.5" customHeight="1">
      <c r="B46" s="138" t="s">
        <v>412</v>
      </c>
      <c r="C46" s="107">
        <v>119000</v>
      </c>
      <c r="D46" s="108" t="s">
        <v>498</v>
      </c>
      <c r="E46" s="139"/>
    </row>
    <row r="47" spans="1:5" ht="37.5" customHeight="1">
      <c r="B47" s="138" t="s">
        <v>413</v>
      </c>
      <c r="C47" s="107">
        <v>155000</v>
      </c>
      <c r="D47" s="108" t="s">
        <v>498</v>
      </c>
      <c r="E47" s="139"/>
    </row>
    <row r="48" spans="1:5" ht="37.5" customHeight="1">
      <c r="B48" s="138" t="s">
        <v>414</v>
      </c>
      <c r="C48" s="107">
        <v>104000</v>
      </c>
      <c r="D48" s="108" t="s">
        <v>498</v>
      </c>
      <c r="E48" s="139"/>
    </row>
    <row r="49" spans="1:10" ht="37.5" customHeight="1">
      <c r="B49" s="138" t="s">
        <v>415</v>
      </c>
      <c r="C49" s="107">
        <v>96000</v>
      </c>
      <c r="D49" s="108" t="s">
        <v>498</v>
      </c>
      <c r="E49" s="139"/>
    </row>
    <row r="50" spans="1:10" ht="37.5" customHeight="1">
      <c r="B50" s="140" t="s">
        <v>416</v>
      </c>
      <c r="C50" s="111">
        <v>480000</v>
      </c>
      <c r="D50" s="112" t="s">
        <v>498</v>
      </c>
      <c r="E50" s="141"/>
    </row>
    <row r="51" spans="1:10">
      <c r="B51" s="98"/>
      <c r="C51" s="99"/>
      <c r="D51" s="100"/>
      <c r="E51" s="101"/>
    </row>
    <row r="52" spans="1:10" ht="54">
      <c r="A52" s="94" t="s">
        <v>612</v>
      </c>
      <c r="B52" s="114" t="s">
        <v>424</v>
      </c>
      <c r="C52" s="103">
        <f>SUM(C53:C58)</f>
        <v>6312500</v>
      </c>
      <c r="D52" s="104"/>
      <c r="E52" s="105" t="s">
        <v>531</v>
      </c>
    </row>
    <row r="53" spans="1:10" ht="33.75" customHeight="1">
      <c r="B53" s="138" t="s">
        <v>418</v>
      </c>
      <c r="C53" s="107">
        <v>815000</v>
      </c>
      <c r="D53" s="108" t="s">
        <v>498</v>
      </c>
      <c r="E53" s="270" t="s">
        <v>532</v>
      </c>
    </row>
    <row r="54" spans="1:10" ht="33.75" customHeight="1">
      <c r="B54" s="138" t="s">
        <v>419</v>
      </c>
      <c r="C54" s="107">
        <v>537500</v>
      </c>
      <c r="D54" s="108" t="s">
        <v>498</v>
      </c>
      <c r="E54" s="271"/>
    </row>
    <row r="55" spans="1:10" ht="33.75" customHeight="1">
      <c r="B55" s="138" t="s">
        <v>420</v>
      </c>
      <c r="C55" s="107">
        <v>1125000</v>
      </c>
      <c r="D55" s="108" t="s">
        <v>498</v>
      </c>
      <c r="E55" s="271"/>
    </row>
    <row r="56" spans="1:10" ht="33.75" customHeight="1">
      <c r="B56" s="138" t="s">
        <v>421</v>
      </c>
      <c r="C56" s="107">
        <v>785000</v>
      </c>
      <c r="D56" s="108" t="s">
        <v>498</v>
      </c>
      <c r="E56" s="271"/>
    </row>
    <row r="57" spans="1:10" ht="33.75" customHeight="1">
      <c r="B57" s="138" t="s">
        <v>422</v>
      </c>
      <c r="C57" s="107">
        <v>2000000</v>
      </c>
      <c r="D57" s="108" t="s">
        <v>498</v>
      </c>
      <c r="E57" s="271"/>
    </row>
    <row r="58" spans="1:10" ht="33.75" customHeight="1">
      <c r="B58" s="140" t="s">
        <v>423</v>
      </c>
      <c r="C58" s="111">
        <v>1050000</v>
      </c>
      <c r="D58" s="112" t="s">
        <v>498</v>
      </c>
      <c r="E58" s="272"/>
      <c r="I58" s="130"/>
      <c r="J58" s="130"/>
    </row>
    <row r="59" spans="1:10">
      <c r="B59" s="98"/>
      <c r="C59" s="99"/>
      <c r="D59" s="100"/>
      <c r="E59" s="101"/>
      <c r="I59" s="130"/>
      <c r="J59" s="130"/>
    </row>
    <row r="60" spans="1:10" ht="54">
      <c r="A60" s="94" t="s">
        <v>612</v>
      </c>
      <c r="B60" s="102" t="s">
        <v>511</v>
      </c>
      <c r="C60" s="103">
        <f>SUM(C61:C63)</f>
        <v>103054.04000000001</v>
      </c>
      <c r="D60" s="104"/>
      <c r="E60" s="105" t="s">
        <v>536</v>
      </c>
      <c r="I60" s="130"/>
      <c r="J60" s="130"/>
    </row>
    <row r="61" spans="1:10" ht="40.5" customHeight="1">
      <c r="B61" s="106" t="s">
        <v>425</v>
      </c>
      <c r="C61" s="107">
        <v>38746.589999999997</v>
      </c>
      <c r="D61" s="108" t="s">
        <v>499</v>
      </c>
      <c r="E61" s="273" t="s">
        <v>535</v>
      </c>
      <c r="I61" s="130"/>
      <c r="J61" s="130"/>
    </row>
    <row r="62" spans="1:10" ht="40.5" customHeight="1">
      <c r="B62" s="138" t="s">
        <v>426</v>
      </c>
      <c r="C62" s="107">
        <v>35510.57</v>
      </c>
      <c r="D62" s="108" t="s">
        <v>499</v>
      </c>
      <c r="E62" s="274"/>
      <c r="I62" s="143"/>
      <c r="J62" s="130"/>
    </row>
    <row r="63" spans="1:10" ht="40.5" customHeight="1">
      <c r="B63" s="110" t="s">
        <v>427</v>
      </c>
      <c r="C63" s="111">
        <v>28796.880000000001</v>
      </c>
      <c r="D63" s="112" t="s">
        <v>499</v>
      </c>
      <c r="E63" s="275"/>
      <c r="I63" s="143"/>
      <c r="J63" s="130"/>
    </row>
    <row r="64" spans="1:10">
      <c r="B64" s="98"/>
      <c r="C64" s="99"/>
      <c r="D64" s="100"/>
      <c r="E64" s="101"/>
      <c r="I64" s="143"/>
      <c r="J64" s="130"/>
    </row>
    <row r="65" spans="1:10" ht="44.25" customHeight="1">
      <c r="A65" s="94" t="s">
        <v>612</v>
      </c>
      <c r="B65" s="102" t="s">
        <v>533</v>
      </c>
      <c r="C65" s="103">
        <f>SUM(C66:C71)</f>
        <v>2387400.98</v>
      </c>
      <c r="D65" s="104"/>
      <c r="E65" s="105" t="s">
        <v>539</v>
      </c>
      <c r="I65" s="130"/>
      <c r="J65" s="130"/>
    </row>
    <row r="66" spans="1:10" ht="27.75" customHeight="1">
      <c r="B66" s="138" t="s">
        <v>429</v>
      </c>
      <c r="C66" s="107">
        <v>215884</v>
      </c>
      <c r="D66" s="108" t="s">
        <v>498</v>
      </c>
      <c r="E66" s="144" t="s">
        <v>534</v>
      </c>
    </row>
    <row r="67" spans="1:10" ht="27.75" customHeight="1">
      <c r="B67" s="138" t="s">
        <v>430</v>
      </c>
      <c r="C67" s="107">
        <v>1512966.86</v>
      </c>
      <c r="D67" s="108" t="s">
        <v>498</v>
      </c>
      <c r="E67" s="144" t="s">
        <v>544</v>
      </c>
    </row>
    <row r="68" spans="1:10" ht="27.75" customHeight="1">
      <c r="B68" s="138" t="s">
        <v>540</v>
      </c>
      <c r="C68" s="107">
        <v>300000</v>
      </c>
      <c r="D68" s="108" t="s">
        <v>498</v>
      </c>
      <c r="E68" s="144" t="s">
        <v>512</v>
      </c>
    </row>
    <row r="69" spans="1:10" ht="27.75" customHeight="1">
      <c r="B69" s="138" t="s">
        <v>541</v>
      </c>
      <c r="C69" s="107">
        <v>233550.12</v>
      </c>
      <c r="D69" s="108" t="s">
        <v>498</v>
      </c>
      <c r="E69" s="144" t="s">
        <v>395</v>
      </c>
    </row>
    <row r="70" spans="1:10" ht="30.75" customHeight="1">
      <c r="B70" s="138" t="s">
        <v>542</v>
      </c>
      <c r="C70" s="107">
        <v>15000</v>
      </c>
      <c r="D70" s="145" t="s">
        <v>513</v>
      </c>
      <c r="E70" s="144" t="s">
        <v>395</v>
      </c>
    </row>
    <row r="71" spans="1:10" ht="27.75" customHeight="1">
      <c r="B71" s="146" t="s">
        <v>543</v>
      </c>
      <c r="C71" s="147">
        <v>110000</v>
      </c>
      <c r="D71" s="129" t="s">
        <v>498</v>
      </c>
      <c r="E71" s="148" t="s">
        <v>395</v>
      </c>
    </row>
    <row r="72" spans="1:10">
      <c r="B72" s="98"/>
      <c r="C72" s="99"/>
      <c r="D72" s="100"/>
      <c r="E72" s="101"/>
    </row>
    <row r="73" spans="1:10" ht="23.25" customHeight="1">
      <c r="B73" s="114" t="s">
        <v>436</v>
      </c>
      <c r="C73" s="103">
        <v>90000</v>
      </c>
      <c r="D73" s="104" t="s">
        <v>499</v>
      </c>
      <c r="E73" s="150" t="s">
        <v>505</v>
      </c>
    </row>
    <row r="74" spans="1:10">
      <c r="B74" s="98"/>
      <c r="C74" s="99"/>
      <c r="D74" s="100"/>
      <c r="E74" s="101"/>
    </row>
    <row r="75" spans="1:10" ht="27.75" customHeight="1">
      <c r="B75" s="114" t="s">
        <v>437</v>
      </c>
      <c r="C75" s="103">
        <v>150000</v>
      </c>
      <c r="D75" s="104" t="s">
        <v>499</v>
      </c>
      <c r="E75" s="150" t="s">
        <v>505</v>
      </c>
    </row>
    <row r="76" spans="1:10">
      <c r="B76" s="98"/>
      <c r="C76" s="99"/>
      <c r="D76" s="100"/>
      <c r="E76" s="101"/>
    </row>
    <row r="77" spans="1:10" ht="27.75" customHeight="1">
      <c r="B77" s="151" t="s">
        <v>438</v>
      </c>
      <c r="C77" s="152">
        <v>850000</v>
      </c>
      <c r="D77" s="153" t="s">
        <v>498</v>
      </c>
      <c r="E77" s="154" t="s">
        <v>505</v>
      </c>
    </row>
    <row r="78" spans="1:10">
      <c r="B78" s="98"/>
      <c r="C78" s="99"/>
      <c r="D78" s="100"/>
      <c r="E78" s="101"/>
    </row>
    <row r="79" spans="1:10" ht="71.25" customHeight="1">
      <c r="B79" s="155" t="s">
        <v>537</v>
      </c>
      <c r="C79" s="152">
        <v>300000</v>
      </c>
      <c r="D79" s="156" t="s">
        <v>514</v>
      </c>
      <c r="E79" s="154" t="s">
        <v>505</v>
      </c>
    </row>
    <row r="80" spans="1:10">
      <c r="B80" s="98"/>
      <c r="C80" s="99"/>
      <c r="D80" s="100"/>
      <c r="E80" s="101"/>
    </row>
    <row r="81" spans="1:5" ht="27.75" customHeight="1">
      <c r="B81" s="155" t="s">
        <v>538</v>
      </c>
      <c r="C81" s="152">
        <v>285000</v>
      </c>
      <c r="D81" s="153" t="s">
        <v>498</v>
      </c>
      <c r="E81" s="154" t="s">
        <v>515</v>
      </c>
    </row>
    <row r="82" spans="1:5">
      <c r="B82" s="98"/>
      <c r="C82" s="99"/>
      <c r="D82" s="100"/>
      <c r="E82" s="101"/>
    </row>
    <row r="83" spans="1:5" ht="27.75" customHeight="1">
      <c r="B83" s="151" t="s">
        <v>439</v>
      </c>
      <c r="C83" s="152">
        <v>110000</v>
      </c>
      <c r="D83" s="153" t="s">
        <v>499</v>
      </c>
      <c r="E83" s="154" t="s">
        <v>505</v>
      </c>
    </row>
    <row r="84" spans="1:5">
      <c r="B84" s="98"/>
      <c r="C84" s="99"/>
      <c r="D84" s="100"/>
      <c r="E84" s="101"/>
    </row>
    <row r="85" spans="1:5" ht="27.75" customHeight="1">
      <c r="B85" s="151" t="s">
        <v>440</v>
      </c>
      <c r="C85" s="152">
        <v>825338.6</v>
      </c>
      <c r="D85" s="153" t="s">
        <v>499</v>
      </c>
      <c r="E85" s="154" t="s">
        <v>505</v>
      </c>
    </row>
    <row r="86" spans="1:5">
      <c r="B86" s="98"/>
      <c r="C86" s="99"/>
      <c r="D86" s="100"/>
      <c r="E86" s="101"/>
    </row>
    <row r="87" spans="1:5" ht="72.75" customHeight="1">
      <c r="A87" s="94" t="s">
        <v>612</v>
      </c>
      <c r="B87" s="114" t="s">
        <v>431</v>
      </c>
      <c r="C87" s="103">
        <f>SUM(C88:C89)</f>
        <v>2200000</v>
      </c>
      <c r="D87" s="104"/>
      <c r="E87" s="157" t="s">
        <v>545</v>
      </c>
    </row>
    <row r="88" spans="1:5" ht="48.75" customHeight="1">
      <c r="B88" s="158"/>
      <c r="C88" s="107">
        <v>1320000</v>
      </c>
      <c r="D88" s="159" t="s">
        <v>516</v>
      </c>
      <c r="E88" s="160" t="s">
        <v>428</v>
      </c>
    </row>
    <row r="89" spans="1:5" ht="43.5" customHeight="1">
      <c r="B89" s="161"/>
      <c r="C89" s="111">
        <v>880000</v>
      </c>
      <c r="D89" s="162" t="s">
        <v>498</v>
      </c>
      <c r="E89" s="162" t="s">
        <v>395</v>
      </c>
    </row>
    <row r="90" spans="1:5">
      <c r="B90" s="98"/>
      <c r="C90" s="99"/>
      <c r="D90" s="100"/>
      <c r="E90" s="101"/>
    </row>
    <row r="91" spans="1:5" ht="133.5" customHeight="1">
      <c r="A91" s="94" t="s">
        <v>612</v>
      </c>
      <c r="B91" s="102" t="s">
        <v>432</v>
      </c>
      <c r="C91" s="103">
        <f>SUM(C92:C94)</f>
        <v>120000</v>
      </c>
      <c r="D91" s="104"/>
      <c r="E91" s="105" t="s">
        <v>546</v>
      </c>
    </row>
    <row r="92" spans="1:5" ht="27.75" customHeight="1">
      <c r="B92" s="106"/>
      <c r="C92" s="107">
        <v>50000</v>
      </c>
      <c r="D92" s="163" t="s">
        <v>498</v>
      </c>
      <c r="E92" s="144" t="s">
        <v>395</v>
      </c>
    </row>
    <row r="93" spans="1:5" ht="27.75" customHeight="1">
      <c r="B93" s="106"/>
      <c r="C93" s="107">
        <v>40000</v>
      </c>
      <c r="D93" s="163" t="s">
        <v>498</v>
      </c>
      <c r="E93" s="144" t="s">
        <v>396</v>
      </c>
    </row>
    <row r="94" spans="1:5" ht="27.75" customHeight="1">
      <c r="B94" s="110"/>
      <c r="C94" s="107">
        <v>30000</v>
      </c>
      <c r="D94" s="149" t="s">
        <v>498</v>
      </c>
      <c r="E94" s="141" t="s">
        <v>397</v>
      </c>
    </row>
    <row r="95" spans="1:5">
      <c r="B95" s="98"/>
      <c r="C95" s="99"/>
      <c r="D95" s="100"/>
      <c r="E95" s="101"/>
    </row>
    <row r="96" spans="1:5" ht="182.25" customHeight="1">
      <c r="A96" s="94" t="s">
        <v>612</v>
      </c>
      <c r="B96" s="102" t="s">
        <v>433</v>
      </c>
      <c r="C96" s="103">
        <f>SUM(C97:C98)</f>
        <v>160000</v>
      </c>
      <c r="D96" s="104"/>
      <c r="E96" s="105" t="s">
        <v>547</v>
      </c>
    </row>
    <row r="97" spans="2:5" ht="27.75" customHeight="1">
      <c r="B97" s="106"/>
      <c r="C97" s="147">
        <v>60000</v>
      </c>
      <c r="D97" s="163" t="s">
        <v>498</v>
      </c>
      <c r="E97" s="144" t="s">
        <v>395</v>
      </c>
    </row>
    <row r="98" spans="2:5" ht="27.75" customHeight="1">
      <c r="B98" s="110"/>
      <c r="C98" s="111">
        <v>100000</v>
      </c>
      <c r="D98" s="149" t="s">
        <v>498</v>
      </c>
      <c r="E98" s="141" t="s">
        <v>396</v>
      </c>
    </row>
    <row r="99" spans="2:5">
      <c r="B99" s="98"/>
      <c r="C99" s="99"/>
      <c r="D99" s="100"/>
      <c r="E99" s="101"/>
    </row>
    <row r="100" spans="2:5" ht="27.75" customHeight="1">
      <c r="B100" s="102" t="s">
        <v>479</v>
      </c>
      <c r="C100" s="103">
        <f>SUM(C101:C102)</f>
        <v>17500</v>
      </c>
      <c r="D100" s="104"/>
      <c r="E100" s="105" t="s">
        <v>505</v>
      </c>
    </row>
    <row r="101" spans="2:5" ht="23.25" customHeight="1">
      <c r="B101" s="164" t="s">
        <v>453</v>
      </c>
      <c r="C101" s="107">
        <v>15000</v>
      </c>
      <c r="D101" s="258" t="s">
        <v>548</v>
      </c>
      <c r="E101" s="165" t="s">
        <v>480</v>
      </c>
    </row>
    <row r="102" spans="2:5" ht="23.25" customHeight="1">
      <c r="B102" s="166" t="s">
        <v>452</v>
      </c>
      <c r="C102" s="167">
        <v>2500</v>
      </c>
      <c r="D102" s="259"/>
      <c r="E102" s="168" t="s">
        <v>480</v>
      </c>
    </row>
    <row r="103" spans="2:5" ht="23.25" customHeight="1">
      <c r="B103" s="98"/>
      <c r="C103" s="99"/>
      <c r="D103" s="100"/>
      <c r="E103" s="101"/>
    </row>
    <row r="104" spans="2:5" ht="27.75" customHeight="1">
      <c r="B104" s="102" t="s">
        <v>434</v>
      </c>
      <c r="C104" s="103">
        <v>15840</v>
      </c>
      <c r="D104" s="104" t="s">
        <v>548</v>
      </c>
      <c r="E104" s="105" t="s">
        <v>505</v>
      </c>
    </row>
    <row r="105" spans="2:5">
      <c r="B105" s="98"/>
      <c r="C105" s="99"/>
      <c r="D105" s="100"/>
      <c r="E105" s="101"/>
    </row>
    <row r="106" spans="2:5" ht="27.75" customHeight="1">
      <c r="B106" s="102" t="s">
        <v>435</v>
      </c>
      <c r="C106" s="103">
        <v>12520</v>
      </c>
      <c r="D106" s="104"/>
      <c r="E106" s="105" t="s">
        <v>505</v>
      </c>
    </row>
    <row r="107" spans="2:5">
      <c r="B107" s="106" t="s">
        <v>449</v>
      </c>
      <c r="C107" s="163"/>
      <c r="D107" s="260" t="s">
        <v>548</v>
      </c>
      <c r="E107" s="144"/>
    </row>
    <row r="108" spans="2:5">
      <c r="B108" s="106" t="s">
        <v>450</v>
      </c>
      <c r="C108" s="163"/>
      <c r="D108" s="261"/>
      <c r="E108" s="144"/>
    </row>
    <row r="109" spans="2:5">
      <c r="B109" s="110" t="s">
        <v>451</v>
      </c>
      <c r="C109" s="149"/>
      <c r="D109" s="262"/>
      <c r="E109" s="141"/>
    </row>
    <row r="110" spans="2:5">
      <c r="B110" s="98"/>
      <c r="C110" s="99"/>
      <c r="D110" s="100"/>
      <c r="E110" s="101"/>
    </row>
    <row r="111" spans="2:5" ht="54">
      <c r="B111" s="169" t="s">
        <v>444</v>
      </c>
      <c r="C111" s="131">
        <f>SUM(C112:C114)</f>
        <v>40177.160000000003</v>
      </c>
      <c r="D111" s="132"/>
      <c r="E111" s="170" t="s">
        <v>505</v>
      </c>
    </row>
    <row r="112" spans="2:5">
      <c r="B112" s="171" t="s">
        <v>445</v>
      </c>
      <c r="C112" s="172">
        <v>20677.16</v>
      </c>
      <c r="D112" s="263" t="s">
        <v>548</v>
      </c>
      <c r="E112" s="173"/>
    </row>
    <row r="113" spans="2:5">
      <c r="B113" s="164" t="s">
        <v>446</v>
      </c>
      <c r="C113" s="147">
        <v>18000</v>
      </c>
      <c r="D113" s="264"/>
      <c r="E113" s="165"/>
    </row>
    <row r="114" spans="2:5">
      <c r="B114" s="166" t="s">
        <v>447</v>
      </c>
      <c r="C114" s="111">
        <v>1500</v>
      </c>
      <c r="D114" s="265"/>
      <c r="E114" s="168"/>
    </row>
    <row r="115" spans="2:5">
      <c r="B115" s="98"/>
      <c r="C115" s="99"/>
      <c r="D115" s="100"/>
      <c r="E115" s="101"/>
    </row>
    <row r="116" spans="2:5" ht="143.25" customHeight="1">
      <c r="B116" s="174" t="s">
        <v>551</v>
      </c>
      <c r="C116" s="175">
        <f>SUM(C117:C134)</f>
        <v>2572838.3700000006</v>
      </c>
      <c r="D116" s="176"/>
      <c r="E116" s="188" t="s">
        <v>549</v>
      </c>
    </row>
    <row r="117" spans="2:5" ht="26.25" customHeight="1">
      <c r="B117" s="134" t="s">
        <v>454</v>
      </c>
      <c r="C117" s="135">
        <v>120756.57</v>
      </c>
      <c r="D117" s="266" t="s">
        <v>550</v>
      </c>
      <c r="E117" s="177" t="s">
        <v>478</v>
      </c>
    </row>
    <row r="118" spans="2:5" ht="26.25" customHeight="1">
      <c r="B118" s="178" t="s">
        <v>455</v>
      </c>
      <c r="C118" s="107">
        <v>688826.23</v>
      </c>
      <c r="D118" s="267"/>
      <c r="E118" s="144"/>
    </row>
    <row r="119" spans="2:5" ht="26.25" customHeight="1">
      <c r="B119" s="179" t="s">
        <v>456</v>
      </c>
      <c r="C119" s="107">
        <v>2800</v>
      </c>
      <c r="D119" s="267"/>
      <c r="E119" s="144"/>
    </row>
    <row r="120" spans="2:5" ht="26.25" customHeight="1">
      <c r="B120" s="106" t="s">
        <v>457</v>
      </c>
      <c r="C120" s="107">
        <v>2000</v>
      </c>
      <c r="D120" s="267"/>
      <c r="E120" s="144"/>
    </row>
    <row r="121" spans="2:5" ht="26.25" customHeight="1">
      <c r="B121" s="180" t="s">
        <v>459</v>
      </c>
      <c r="C121" s="107">
        <v>485697.61</v>
      </c>
      <c r="D121" s="267"/>
      <c r="E121" s="144" t="s">
        <v>458</v>
      </c>
    </row>
    <row r="122" spans="2:5" ht="26.25" customHeight="1">
      <c r="B122" s="179" t="s">
        <v>460</v>
      </c>
      <c r="C122" s="107">
        <v>209805.7</v>
      </c>
      <c r="D122" s="267"/>
      <c r="E122" s="181" t="s">
        <v>461</v>
      </c>
    </row>
    <row r="123" spans="2:5" ht="26.25" customHeight="1">
      <c r="B123" s="106" t="s">
        <v>462</v>
      </c>
      <c r="C123" s="107">
        <v>74102.98</v>
      </c>
      <c r="D123" s="267"/>
      <c r="E123" s="181" t="s">
        <v>463</v>
      </c>
    </row>
    <row r="124" spans="2:5" ht="26.25" customHeight="1">
      <c r="B124" s="180" t="s">
        <v>464</v>
      </c>
      <c r="C124" s="107">
        <v>43195.31</v>
      </c>
      <c r="D124" s="267"/>
      <c r="E124" s="181" t="s">
        <v>465</v>
      </c>
    </row>
    <row r="125" spans="2:5" ht="26.25" customHeight="1">
      <c r="B125" s="182" t="s">
        <v>466</v>
      </c>
      <c r="C125" s="107">
        <v>110854.77</v>
      </c>
      <c r="D125" s="267"/>
      <c r="E125" s="181" t="s">
        <v>467</v>
      </c>
    </row>
    <row r="126" spans="2:5" ht="26.25" customHeight="1">
      <c r="B126" s="106" t="s">
        <v>468</v>
      </c>
      <c r="C126" s="107">
        <v>305897.02</v>
      </c>
      <c r="D126" s="267"/>
      <c r="E126" s="183" t="s">
        <v>469</v>
      </c>
    </row>
    <row r="127" spans="2:5" ht="26.25" customHeight="1">
      <c r="B127" s="184" t="s">
        <v>471</v>
      </c>
      <c r="C127" s="107">
        <v>4760</v>
      </c>
      <c r="D127" s="267"/>
      <c r="E127" s="181" t="s">
        <v>470</v>
      </c>
    </row>
    <row r="128" spans="2:5" ht="26.25" customHeight="1">
      <c r="B128" s="185" t="s">
        <v>472</v>
      </c>
      <c r="C128" s="107">
        <v>26432.11</v>
      </c>
      <c r="D128" s="267"/>
      <c r="E128" s="183" t="s">
        <v>473</v>
      </c>
    </row>
    <row r="129" spans="2:5" ht="26.25" customHeight="1">
      <c r="B129" s="106" t="s">
        <v>474</v>
      </c>
      <c r="C129" s="107">
        <v>3712.8</v>
      </c>
      <c r="D129" s="267"/>
      <c r="E129" s="181" t="s">
        <v>467</v>
      </c>
    </row>
    <row r="130" spans="2:5" ht="26.25" customHeight="1">
      <c r="B130" s="106" t="s">
        <v>475</v>
      </c>
      <c r="C130" s="107">
        <v>12710.05</v>
      </c>
      <c r="D130" s="267"/>
      <c r="E130" s="144" t="s">
        <v>496</v>
      </c>
    </row>
    <row r="131" spans="2:5" ht="26.25" customHeight="1">
      <c r="B131" s="106" t="s">
        <v>476</v>
      </c>
      <c r="C131" s="107">
        <v>41167.35</v>
      </c>
      <c r="D131" s="267"/>
      <c r="E131" s="144" t="s">
        <v>496</v>
      </c>
    </row>
    <row r="132" spans="2:5" ht="26.25" customHeight="1">
      <c r="B132" s="106" t="s">
        <v>477</v>
      </c>
      <c r="C132" s="107">
        <v>30261</v>
      </c>
      <c r="D132" s="267"/>
      <c r="E132" s="144" t="s">
        <v>497</v>
      </c>
    </row>
    <row r="133" spans="2:5" ht="26.25" customHeight="1">
      <c r="B133" s="186" t="s">
        <v>494</v>
      </c>
      <c r="C133" s="147">
        <v>409858.87</v>
      </c>
      <c r="D133" s="268"/>
      <c r="E133" s="148" t="s">
        <v>495</v>
      </c>
    </row>
    <row r="134" spans="2:5" ht="26.25" customHeight="1">
      <c r="B134" s="110"/>
      <c r="C134" s="111"/>
      <c r="D134" s="149"/>
      <c r="E134" s="141"/>
    </row>
    <row r="135" spans="2:5">
      <c r="C135" s="187"/>
    </row>
  </sheetData>
  <mergeCells count="8">
    <mergeCell ref="D101:D102"/>
    <mergeCell ref="D107:D109"/>
    <mergeCell ref="D112:D114"/>
    <mergeCell ref="D117:D133"/>
    <mergeCell ref="B2:E2"/>
    <mergeCell ref="D29:D31"/>
    <mergeCell ref="E53:E58"/>
    <mergeCell ref="E61:E63"/>
  </mergeCells>
  <phoneticPr fontId="13" type="noConversion"/>
  <printOptions horizontalCentered="1" verticalCentered="1"/>
  <pageMargins left="0.70866141732283472" right="0.70866141732283472" top="0.74803149606299213" bottom="0.74803149606299213" header="0.31496062992125984" footer="0.31496062992125984"/>
  <pageSetup paperSize="8"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B5AD7-0D04-974C-85DE-25F4300D2E1B}">
  <dimension ref="A2:L85"/>
  <sheetViews>
    <sheetView zoomScale="92" zoomScaleNormal="92" workbookViewId="0">
      <selection activeCell="A2" sqref="A2:B2"/>
    </sheetView>
  </sheetViews>
  <sheetFormatPr baseColWidth="10" defaultColWidth="11.1640625" defaultRowHeight="16"/>
  <cols>
    <col min="1" max="1" width="41.5" style="10" customWidth="1"/>
    <col min="2" max="2" width="60" style="10" customWidth="1"/>
    <col min="3" max="3" width="18.5" style="51" customWidth="1"/>
    <col min="4" max="4" width="15.83203125" style="210" customWidth="1"/>
    <col min="5" max="5" width="49.1640625" customWidth="1"/>
    <col min="6" max="6" width="48.6640625" customWidth="1"/>
    <col min="7" max="7" width="29.83203125" customWidth="1"/>
    <col min="8" max="8" width="21.33203125" bestFit="1" customWidth="1"/>
    <col min="9" max="9" width="14.1640625" bestFit="1" customWidth="1"/>
    <col min="10" max="10" width="12.6640625" bestFit="1" customWidth="1"/>
    <col min="11" max="11" width="14.5" bestFit="1" customWidth="1"/>
  </cols>
  <sheetData>
    <row r="2" spans="1:7" ht="21">
      <c r="A2" s="281" t="s">
        <v>180</v>
      </c>
      <c r="B2" s="281"/>
    </row>
    <row r="4" spans="1:7">
      <c r="A4" s="280" t="s">
        <v>277</v>
      </c>
      <c r="B4" s="280"/>
      <c r="E4" s="221" t="s">
        <v>642</v>
      </c>
    </row>
    <row r="5" spans="1:7">
      <c r="A5"/>
      <c r="B5"/>
    </row>
    <row r="6" spans="1:7">
      <c r="A6" s="30" t="s">
        <v>173</v>
      </c>
      <c r="B6" s="27" t="s">
        <v>181</v>
      </c>
      <c r="C6" s="84"/>
      <c r="E6" s="222" t="s">
        <v>173</v>
      </c>
      <c r="F6" s="223" t="s">
        <v>643</v>
      </c>
      <c r="G6" s="224"/>
    </row>
    <row r="7" spans="1:7">
      <c r="A7" s="279" t="s">
        <v>163</v>
      </c>
      <c r="B7" s="279"/>
      <c r="E7" s="276" t="s">
        <v>163</v>
      </c>
      <c r="F7" s="276"/>
    </row>
    <row r="8" spans="1:7" ht="16" customHeight="1">
      <c r="A8" s="29" t="s">
        <v>165</v>
      </c>
      <c r="B8" s="86">
        <v>198720.52</v>
      </c>
      <c r="E8" s="225" t="s">
        <v>165</v>
      </c>
      <c r="F8" s="226"/>
    </row>
    <row r="9" spans="1:7" ht="16" customHeight="1">
      <c r="A9" s="29"/>
      <c r="B9" s="86">
        <v>200000</v>
      </c>
      <c r="C9" s="208">
        <f>B9+B8</f>
        <v>398720.52</v>
      </c>
      <c r="E9" s="225" t="s">
        <v>166</v>
      </c>
      <c r="F9" s="226"/>
    </row>
    <row r="10" spans="1:7" ht="16" customHeight="1">
      <c r="A10" s="29"/>
      <c r="B10" s="50"/>
      <c r="E10" s="225" t="s">
        <v>187</v>
      </c>
      <c r="F10" s="226"/>
    </row>
    <row r="11" spans="1:7">
      <c r="A11" s="90" t="s">
        <v>166</v>
      </c>
      <c r="B11" s="89"/>
      <c r="E11" s="225" t="s">
        <v>175</v>
      </c>
      <c r="F11" s="226"/>
    </row>
    <row r="12" spans="1:7">
      <c r="A12" s="29" t="s">
        <v>383</v>
      </c>
      <c r="B12" s="56">
        <v>503886</v>
      </c>
      <c r="E12" s="225" t="s">
        <v>167</v>
      </c>
      <c r="F12" s="226"/>
    </row>
    <row r="13" spans="1:7">
      <c r="A13" s="29"/>
      <c r="B13" s="56"/>
      <c r="E13" s="225" t="s">
        <v>168</v>
      </c>
      <c r="F13" s="226"/>
    </row>
    <row r="14" spans="1:7">
      <c r="A14" s="29"/>
      <c r="B14" s="56"/>
      <c r="C14" s="55"/>
      <c r="D14" s="211"/>
      <c r="E14" s="276" t="s">
        <v>164</v>
      </c>
      <c r="F14" s="276"/>
    </row>
    <row r="15" spans="1:7">
      <c r="A15" s="90" t="s">
        <v>187</v>
      </c>
      <c r="B15" s="89"/>
      <c r="E15" s="225" t="s">
        <v>165</v>
      </c>
      <c r="F15" s="226"/>
    </row>
    <row r="16" spans="1:7">
      <c r="A16" s="29"/>
      <c r="B16" s="50"/>
      <c r="E16" s="225" t="s">
        <v>174</v>
      </c>
      <c r="F16" s="226"/>
    </row>
    <row r="17" spans="1:12">
      <c r="A17" s="29" t="s">
        <v>364</v>
      </c>
      <c r="B17" s="56">
        <v>35000</v>
      </c>
      <c r="E17" s="225" t="s">
        <v>167</v>
      </c>
      <c r="F17" s="226"/>
    </row>
    <row r="18" spans="1:12">
      <c r="A18" s="29" t="s">
        <v>373</v>
      </c>
      <c r="B18" s="56">
        <v>5979.48</v>
      </c>
      <c r="E18" s="225" t="s">
        <v>168</v>
      </c>
      <c r="F18" s="226"/>
    </row>
    <row r="19" spans="1:12">
      <c r="A19" s="29" t="s">
        <v>374</v>
      </c>
      <c r="B19" s="56">
        <v>6106.85</v>
      </c>
      <c r="E19" s="10"/>
      <c r="F19" s="10"/>
    </row>
    <row r="20" spans="1:12">
      <c r="A20" s="29" t="s">
        <v>280</v>
      </c>
      <c r="B20" s="56">
        <v>35754.699999999997</v>
      </c>
      <c r="E20" s="25"/>
      <c r="F20" s="10"/>
    </row>
    <row r="21" spans="1:12">
      <c r="A21" s="29" t="s">
        <v>281</v>
      </c>
      <c r="B21" s="87">
        <v>237565.99</v>
      </c>
      <c r="C21" s="205"/>
      <c r="D21" s="212"/>
      <c r="E21" s="222" t="s">
        <v>169</v>
      </c>
      <c r="F21" s="223" t="s">
        <v>644</v>
      </c>
    </row>
    <row r="22" spans="1:12">
      <c r="A22" s="29"/>
      <c r="B22" s="50"/>
      <c r="C22" s="206"/>
      <c r="D22" s="213"/>
      <c r="E22" s="276" t="s">
        <v>170</v>
      </c>
      <c r="F22" s="276"/>
    </row>
    <row r="23" spans="1:12">
      <c r="A23" s="29" t="s">
        <v>282</v>
      </c>
      <c r="B23" s="87">
        <v>523226.78</v>
      </c>
      <c r="C23" s="207"/>
      <c r="D23" s="214"/>
      <c r="E23" s="225" t="s">
        <v>171</v>
      </c>
      <c r="F23" s="226"/>
    </row>
    <row r="24" spans="1:12">
      <c r="A24" s="29" t="s">
        <v>382</v>
      </c>
      <c r="B24" s="86">
        <v>8000</v>
      </c>
      <c r="C24" s="81"/>
      <c r="D24" s="214"/>
      <c r="E24" s="276" t="s">
        <v>172</v>
      </c>
      <c r="F24" s="276"/>
    </row>
    <row r="25" spans="1:12">
      <c r="A25" s="29" t="s">
        <v>384</v>
      </c>
      <c r="B25" s="86">
        <v>25000</v>
      </c>
      <c r="C25" s="209">
        <f>SUM(B17:B25)</f>
        <v>876633.8</v>
      </c>
      <c r="D25" s="214"/>
      <c r="E25" s="225" t="s">
        <v>185</v>
      </c>
      <c r="F25" s="226"/>
    </row>
    <row r="26" spans="1:12">
      <c r="A26" s="90" t="s">
        <v>175</v>
      </c>
      <c r="B26" s="89"/>
      <c r="E26" s="10"/>
      <c r="F26" s="10"/>
    </row>
    <row r="27" spans="1:12">
      <c r="A27" s="29" t="s">
        <v>283</v>
      </c>
      <c r="B27" s="56">
        <v>2582.2800000000002</v>
      </c>
      <c r="E27" s="10"/>
      <c r="F27" s="10"/>
    </row>
    <row r="28" spans="1:12">
      <c r="A28" s="29" t="s">
        <v>284</v>
      </c>
      <c r="B28" s="56">
        <v>18000</v>
      </c>
      <c r="E28" s="277" t="s">
        <v>645</v>
      </c>
      <c r="F28" s="278"/>
      <c r="G28" s="223" t="s">
        <v>644</v>
      </c>
    </row>
    <row r="29" spans="1:12" ht="17">
      <c r="A29" s="29" t="s">
        <v>306</v>
      </c>
      <c r="B29" s="56">
        <v>17321.5</v>
      </c>
      <c r="E29" s="227" t="s">
        <v>646</v>
      </c>
      <c r="F29" s="227" t="s">
        <v>647</v>
      </c>
      <c r="G29" s="226"/>
    </row>
    <row r="30" spans="1:12" ht="17">
      <c r="A30" s="29" t="s">
        <v>307</v>
      </c>
      <c r="B30" s="56">
        <v>65689</v>
      </c>
      <c r="E30" s="227" t="s">
        <v>648</v>
      </c>
      <c r="F30" s="227" t="s">
        <v>649</v>
      </c>
      <c r="G30" s="226"/>
    </row>
    <row r="31" spans="1:12" ht="17">
      <c r="A31" s="29" t="s">
        <v>308</v>
      </c>
      <c r="B31" s="56">
        <v>352656</v>
      </c>
      <c r="E31" s="227" t="s">
        <v>650</v>
      </c>
      <c r="F31" s="227" t="s">
        <v>651</v>
      </c>
      <c r="G31" s="226"/>
      <c r="H31" s="93"/>
      <c r="I31" s="93"/>
      <c r="J31" s="93"/>
      <c r="K31" s="93"/>
      <c r="L31" s="93"/>
    </row>
    <row r="32" spans="1:12" ht="17">
      <c r="A32" s="29" t="s">
        <v>378</v>
      </c>
      <c r="B32" s="56">
        <v>109522.43</v>
      </c>
      <c r="E32" s="227" t="s">
        <v>652</v>
      </c>
      <c r="F32" s="227" t="s">
        <v>653</v>
      </c>
      <c r="G32" s="226"/>
      <c r="H32" s="93"/>
      <c r="I32" s="93"/>
      <c r="J32" s="93"/>
      <c r="K32" s="93"/>
      <c r="L32" s="93"/>
    </row>
    <row r="33" spans="1:12" ht="17">
      <c r="A33" s="29" t="s">
        <v>305</v>
      </c>
      <c r="B33" s="56">
        <v>50000</v>
      </c>
      <c r="E33" s="227" t="s">
        <v>654</v>
      </c>
      <c r="F33" s="227" t="s">
        <v>447</v>
      </c>
      <c r="G33" s="226"/>
      <c r="H33" s="93"/>
      <c r="I33" s="93"/>
      <c r="J33" s="93"/>
      <c r="K33" s="93"/>
      <c r="L33" s="93"/>
    </row>
    <row r="34" spans="1:12" ht="17">
      <c r="A34" s="29" t="s">
        <v>304</v>
      </c>
      <c r="B34" s="56">
        <v>60000</v>
      </c>
      <c r="E34" s="227" t="s">
        <v>655</v>
      </c>
      <c r="F34" s="227" t="s">
        <v>656</v>
      </c>
      <c r="G34" s="226"/>
      <c r="H34" s="93"/>
      <c r="I34" s="93"/>
      <c r="J34" s="93"/>
      <c r="K34" s="93"/>
      <c r="L34" s="93"/>
    </row>
    <row r="35" spans="1:12" ht="34">
      <c r="A35" s="88" t="s">
        <v>367</v>
      </c>
      <c r="B35" s="89"/>
      <c r="C35" s="209">
        <f>SUM(B27:B34)</f>
        <v>675771.21</v>
      </c>
      <c r="E35" s="227" t="s">
        <v>657</v>
      </c>
      <c r="F35" s="227" t="s">
        <v>658</v>
      </c>
      <c r="G35" s="226"/>
      <c r="H35" s="93"/>
      <c r="I35" s="93"/>
      <c r="J35" s="93"/>
      <c r="K35" s="93"/>
      <c r="L35" s="93"/>
    </row>
    <row r="36" spans="1:12" ht="17">
      <c r="A36" s="29" t="s">
        <v>366</v>
      </c>
      <c r="B36" s="86">
        <v>7193033.5800000001</v>
      </c>
      <c r="E36" s="227" t="s">
        <v>659</v>
      </c>
      <c r="F36" s="228" t="s">
        <v>660</v>
      </c>
      <c r="G36" s="218"/>
      <c r="H36" s="93"/>
      <c r="I36" s="93"/>
      <c r="J36" s="93"/>
      <c r="K36" s="93"/>
      <c r="L36" s="93"/>
    </row>
    <row r="37" spans="1:12" ht="17">
      <c r="A37" s="29" t="s">
        <v>377</v>
      </c>
      <c r="B37" s="86">
        <v>585000</v>
      </c>
      <c r="E37" s="227" t="s">
        <v>661</v>
      </c>
      <c r="F37" s="227" t="s">
        <v>662</v>
      </c>
      <c r="G37" s="226"/>
      <c r="H37" s="93"/>
      <c r="I37" s="93"/>
      <c r="J37" s="93"/>
      <c r="K37" s="93"/>
      <c r="L37" s="93"/>
    </row>
    <row r="38" spans="1:12" ht="17">
      <c r="A38" s="29" t="s">
        <v>359</v>
      </c>
      <c r="B38" s="86">
        <v>352500</v>
      </c>
      <c r="E38" s="227" t="s">
        <v>663</v>
      </c>
      <c r="F38" s="227" t="s">
        <v>664</v>
      </c>
      <c r="G38" s="226"/>
      <c r="H38" s="93"/>
      <c r="I38" s="93"/>
      <c r="J38" s="93"/>
      <c r="K38" s="93"/>
      <c r="L38" s="93"/>
    </row>
    <row r="39" spans="1:12" ht="17">
      <c r="A39" s="29" t="s">
        <v>356</v>
      </c>
      <c r="B39" s="86">
        <v>4000</v>
      </c>
      <c r="E39" s="227" t="s">
        <v>665</v>
      </c>
      <c r="F39" s="227" t="s">
        <v>666</v>
      </c>
      <c r="G39" s="226"/>
      <c r="H39" s="93"/>
      <c r="I39" s="93"/>
      <c r="J39" s="93"/>
      <c r="K39" s="93"/>
      <c r="L39" s="93"/>
    </row>
    <row r="40" spans="1:12" ht="17">
      <c r="A40" s="29" t="s">
        <v>358</v>
      </c>
      <c r="B40" s="86">
        <v>7000</v>
      </c>
      <c r="E40" s="227" t="s">
        <v>667</v>
      </c>
      <c r="F40" s="227" t="s">
        <v>668</v>
      </c>
      <c r="G40" s="226"/>
      <c r="H40" s="93"/>
      <c r="I40" s="93"/>
      <c r="J40" s="93"/>
      <c r="K40" s="93"/>
      <c r="L40" s="93"/>
    </row>
    <row r="41" spans="1:12" ht="17">
      <c r="A41" s="29" t="s">
        <v>357</v>
      </c>
      <c r="B41" s="86">
        <v>4000</v>
      </c>
      <c r="E41" s="227" t="s">
        <v>669</v>
      </c>
      <c r="F41" s="227" t="s">
        <v>670</v>
      </c>
      <c r="G41" s="226"/>
      <c r="H41" s="93"/>
      <c r="I41" s="93"/>
      <c r="J41" s="93"/>
      <c r="K41" s="93"/>
      <c r="L41" s="93"/>
    </row>
    <row r="42" spans="1:12" ht="17">
      <c r="A42" s="29" t="s">
        <v>365</v>
      </c>
      <c r="B42" s="86">
        <v>27000</v>
      </c>
      <c r="E42" s="227" t="s">
        <v>671</v>
      </c>
      <c r="F42" s="227" t="s">
        <v>672</v>
      </c>
      <c r="G42" s="226"/>
      <c r="H42" s="93"/>
      <c r="I42" s="93"/>
      <c r="J42" s="93"/>
      <c r="K42" s="93"/>
      <c r="L42" s="93"/>
    </row>
    <row r="43" spans="1:12" ht="17">
      <c r="A43" s="29" t="s">
        <v>362</v>
      </c>
      <c r="B43" s="86">
        <v>462000</v>
      </c>
      <c r="E43" s="227" t="s">
        <v>673</v>
      </c>
      <c r="F43" s="227" t="s">
        <v>674</v>
      </c>
      <c r="G43" s="226"/>
      <c r="H43" s="192"/>
      <c r="I43" s="193"/>
      <c r="J43" s="194"/>
      <c r="K43" s="192"/>
      <c r="L43" s="93"/>
    </row>
    <row r="44" spans="1:12">
      <c r="A44" s="29" t="s">
        <v>360</v>
      </c>
      <c r="B44" s="86">
        <v>8000</v>
      </c>
      <c r="H44" s="192"/>
      <c r="I44" s="193"/>
      <c r="J44" s="194"/>
      <c r="K44" s="192"/>
      <c r="L44" s="93"/>
    </row>
    <row r="45" spans="1:12">
      <c r="A45" s="29" t="s">
        <v>368</v>
      </c>
      <c r="B45" s="86">
        <f>3740+33100</f>
        <v>36840</v>
      </c>
      <c r="H45" s="192"/>
      <c r="I45" s="193"/>
      <c r="J45" s="194"/>
      <c r="K45" s="192"/>
      <c r="L45" s="93"/>
    </row>
    <row r="46" spans="1:12">
      <c r="A46" s="29" t="s">
        <v>369</v>
      </c>
      <c r="B46" s="86">
        <f>5970+1600</f>
        <v>7570</v>
      </c>
      <c r="H46" s="192"/>
      <c r="I46" s="193"/>
      <c r="J46" s="194"/>
      <c r="K46" s="192"/>
      <c r="L46" s="93"/>
    </row>
    <row r="47" spans="1:12">
      <c r="A47" s="29" t="s">
        <v>370</v>
      </c>
      <c r="B47" s="86">
        <v>500</v>
      </c>
      <c r="H47" s="192"/>
      <c r="I47" s="193"/>
      <c r="J47" s="194"/>
      <c r="K47" s="192"/>
      <c r="L47" s="93"/>
    </row>
    <row r="48" spans="1:12">
      <c r="A48" s="29" t="s">
        <v>371</v>
      </c>
      <c r="B48" s="86">
        <v>7600</v>
      </c>
      <c r="H48" s="192"/>
      <c r="I48" s="193"/>
      <c r="J48" s="194"/>
      <c r="K48" s="192"/>
      <c r="L48" s="93"/>
    </row>
    <row r="49" spans="1:12">
      <c r="A49" s="29" t="s">
        <v>381</v>
      </c>
      <c r="B49" s="86">
        <v>35000</v>
      </c>
      <c r="H49" s="192"/>
      <c r="I49" s="193"/>
      <c r="J49" s="194"/>
      <c r="K49" s="192"/>
      <c r="L49" s="93"/>
    </row>
    <row r="50" spans="1:12">
      <c r="A50" s="29" t="s">
        <v>380</v>
      </c>
      <c r="B50" s="86">
        <v>57200</v>
      </c>
      <c r="H50" s="192"/>
      <c r="I50" s="193"/>
      <c r="J50" s="194"/>
      <c r="K50" s="192"/>
      <c r="L50" s="93"/>
    </row>
    <row r="51" spans="1:12">
      <c r="A51" s="29" t="s">
        <v>376</v>
      </c>
      <c r="B51" s="86">
        <v>14000</v>
      </c>
      <c r="H51" s="192"/>
      <c r="I51" s="193"/>
      <c r="J51" s="194"/>
      <c r="K51" s="192"/>
      <c r="L51" s="93"/>
    </row>
    <row r="52" spans="1:12" ht="24">
      <c r="A52" s="29" t="s">
        <v>361</v>
      </c>
      <c r="B52" s="86">
        <v>31889</v>
      </c>
      <c r="H52" s="192"/>
      <c r="I52" s="193"/>
      <c r="J52" s="194"/>
      <c r="K52" s="192"/>
      <c r="L52" s="93"/>
    </row>
    <row r="53" spans="1:12" ht="24">
      <c r="A53" s="29" t="s">
        <v>361</v>
      </c>
      <c r="B53" s="86">
        <v>43808.86</v>
      </c>
      <c r="H53" s="192"/>
      <c r="I53" s="193"/>
      <c r="J53" s="194"/>
      <c r="K53" s="192"/>
      <c r="L53" s="93"/>
    </row>
    <row r="54" spans="1:12" ht="24">
      <c r="A54" s="29" t="s">
        <v>361</v>
      </c>
      <c r="B54" s="86">
        <v>11685</v>
      </c>
      <c r="H54" s="192"/>
      <c r="I54" s="193"/>
      <c r="J54" s="194"/>
      <c r="K54" s="192"/>
      <c r="L54" s="93"/>
    </row>
    <row r="55" spans="1:12">
      <c r="A55" s="29" t="s">
        <v>379</v>
      </c>
      <c r="B55" s="86">
        <v>196575.33</v>
      </c>
      <c r="H55" s="192"/>
      <c r="I55" s="193"/>
      <c r="J55" s="194"/>
      <c r="K55" s="192"/>
      <c r="L55" s="93"/>
    </row>
    <row r="56" spans="1:12">
      <c r="A56" s="29" t="s">
        <v>363</v>
      </c>
      <c r="B56" s="86">
        <v>4730.9399999999996</v>
      </c>
      <c r="H56" s="192"/>
      <c r="I56" s="193"/>
      <c r="J56" s="194"/>
      <c r="K56" s="192"/>
      <c r="L56" s="93"/>
    </row>
    <row r="57" spans="1:12">
      <c r="A57" s="29" t="s">
        <v>372</v>
      </c>
      <c r="B57" s="86">
        <v>46000</v>
      </c>
      <c r="H57" s="192"/>
      <c r="I57" s="193"/>
      <c r="J57" s="194"/>
      <c r="K57" s="192"/>
      <c r="L57" s="93"/>
    </row>
    <row r="58" spans="1:12">
      <c r="A58" s="29" t="s">
        <v>375</v>
      </c>
      <c r="B58" s="86">
        <v>1000</v>
      </c>
      <c r="H58" s="192"/>
      <c r="I58" s="193"/>
      <c r="J58" s="194"/>
      <c r="K58" s="192"/>
      <c r="L58" s="93"/>
    </row>
    <row r="59" spans="1:12">
      <c r="A59" s="29" t="s">
        <v>385</v>
      </c>
      <c r="B59" s="86">
        <v>7716</v>
      </c>
      <c r="H59" s="192"/>
      <c r="I59" s="193"/>
      <c r="J59" s="194"/>
      <c r="K59" s="192"/>
      <c r="L59" s="93"/>
    </row>
    <row r="60" spans="1:12">
      <c r="A60" s="29" t="s">
        <v>386</v>
      </c>
      <c r="B60" s="86">
        <v>13500</v>
      </c>
      <c r="H60" s="192"/>
      <c r="I60" s="193"/>
      <c r="J60" s="194"/>
      <c r="K60" s="192"/>
      <c r="L60" s="93"/>
    </row>
    <row r="61" spans="1:12">
      <c r="A61" s="282" t="s">
        <v>164</v>
      </c>
      <c r="B61" s="282"/>
      <c r="C61" s="209">
        <f>SUM(B36:B60)-B39-B40-B41-B42-B43-B56</f>
        <v>8649417.7699999996</v>
      </c>
      <c r="H61" s="192"/>
      <c r="I61" s="193"/>
      <c r="J61" s="194"/>
      <c r="K61" s="192"/>
      <c r="L61" s="93"/>
    </row>
    <row r="62" spans="1:12">
      <c r="A62" s="29" t="s">
        <v>165</v>
      </c>
      <c r="B62" s="86">
        <v>797497.9</v>
      </c>
      <c r="H62" s="192"/>
      <c r="I62" s="193"/>
      <c r="J62" s="194"/>
      <c r="K62" s="192"/>
      <c r="L62" s="93"/>
    </row>
    <row r="63" spans="1:12">
      <c r="A63" s="29" t="s">
        <v>174</v>
      </c>
      <c r="B63" s="56">
        <v>4464860.05</v>
      </c>
      <c r="H63" s="192"/>
      <c r="I63" s="193"/>
      <c r="J63" s="194"/>
      <c r="K63" s="192"/>
      <c r="L63" s="93"/>
    </row>
    <row r="64" spans="1:12">
      <c r="A64" s="29" t="s">
        <v>167</v>
      </c>
      <c r="B64" s="50">
        <v>576410.69999999995</v>
      </c>
      <c r="H64" s="192"/>
      <c r="I64" s="193"/>
      <c r="J64" s="194"/>
      <c r="K64" s="192"/>
      <c r="L64" s="93"/>
    </row>
    <row r="65" spans="1:12">
      <c r="A65" s="29" t="s">
        <v>168</v>
      </c>
      <c r="B65" s="50">
        <v>104230.28</v>
      </c>
      <c r="H65" s="192"/>
      <c r="I65" s="193"/>
      <c r="J65" s="194"/>
      <c r="K65" s="192"/>
      <c r="L65" s="93"/>
    </row>
    <row r="66" spans="1:12">
      <c r="H66" s="192"/>
      <c r="I66" s="193"/>
      <c r="J66" s="194"/>
      <c r="K66" s="192"/>
      <c r="L66" s="93"/>
    </row>
    <row r="67" spans="1:12">
      <c r="A67" s="25"/>
      <c r="H67" s="192"/>
      <c r="I67" s="193"/>
      <c r="J67" s="194"/>
      <c r="K67" s="192"/>
      <c r="L67" s="93"/>
    </row>
    <row r="68" spans="1:12">
      <c r="A68" s="30" t="s">
        <v>169</v>
      </c>
      <c r="B68" s="27" t="s">
        <v>183</v>
      </c>
      <c r="H68" s="192"/>
      <c r="I68" s="193"/>
      <c r="J68" s="194"/>
      <c r="K68" s="192"/>
      <c r="L68" s="93"/>
    </row>
    <row r="69" spans="1:12">
      <c r="A69" s="279" t="s">
        <v>170</v>
      </c>
      <c r="B69" s="279"/>
      <c r="H69" s="192"/>
      <c r="I69" s="193"/>
      <c r="J69" s="194"/>
      <c r="K69" s="192"/>
      <c r="L69" s="93"/>
    </row>
    <row r="70" spans="1:12">
      <c r="A70" s="29" t="s">
        <v>171</v>
      </c>
      <c r="B70" s="53">
        <f>1685483+1916.21+116005.21</f>
        <v>1803404.42</v>
      </c>
      <c r="C70" s="51" t="s">
        <v>327</v>
      </c>
      <c r="H70" s="192"/>
      <c r="I70" s="193"/>
      <c r="J70" s="93"/>
      <c r="K70" s="192"/>
      <c r="L70" s="93"/>
    </row>
    <row r="71" spans="1:12">
      <c r="A71" s="279" t="s">
        <v>172</v>
      </c>
      <c r="B71" s="279"/>
      <c r="H71" s="93"/>
      <c r="I71" s="195"/>
      <c r="J71" s="195"/>
      <c r="K71" s="93"/>
      <c r="L71" s="93"/>
    </row>
    <row r="72" spans="1:12">
      <c r="A72" s="29" t="s">
        <v>185</v>
      </c>
      <c r="B72" s="50">
        <v>1565963.77</v>
      </c>
      <c r="H72" s="93"/>
      <c r="I72" s="93"/>
      <c r="J72" s="93"/>
      <c r="K72" s="93"/>
      <c r="L72" s="93"/>
    </row>
    <row r="73" spans="1:12">
      <c r="H73" s="93"/>
      <c r="I73" s="196"/>
      <c r="J73" s="93"/>
      <c r="K73" s="93"/>
      <c r="L73" s="93"/>
    </row>
    <row r="74" spans="1:12">
      <c r="H74" s="93"/>
      <c r="I74" s="196"/>
      <c r="J74" s="93"/>
      <c r="K74" s="93"/>
      <c r="L74" s="93"/>
    </row>
    <row r="75" spans="1:12">
      <c r="A75" s="26" t="s">
        <v>184</v>
      </c>
      <c r="B75" s="27" t="s">
        <v>183</v>
      </c>
    </row>
    <row r="76" spans="1:12" s="190" customFormat="1" ht="40.5" customHeight="1">
      <c r="A76" s="28" t="s">
        <v>182</v>
      </c>
      <c r="B76" s="189">
        <v>1147586.58</v>
      </c>
      <c r="C76" s="85" t="s">
        <v>300</v>
      </c>
      <c r="D76" s="210"/>
      <c r="E76"/>
      <c r="F76"/>
      <c r="G76"/>
    </row>
    <row r="77" spans="1:12" s="190" customFormat="1" ht="40.5" customHeight="1">
      <c r="A77" s="28" t="s">
        <v>176</v>
      </c>
      <c r="B77" s="189">
        <v>98191.96</v>
      </c>
      <c r="C77" s="85" t="s">
        <v>296</v>
      </c>
      <c r="D77" s="210"/>
      <c r="E77"/>
      <c r="F77"/>
      <c r="G77"/>
    </row>
    <row r="78" spans="1:12" s="190" customFormat="1" ht="40.5" customHeight="1">
      <c r="A78" s="191" t="s">
        <v>177</v>
      </c>
      <c r="B78" s="189">
        <f>116000+103057.08</f>
        <v>219057.08000000002</v>
      </c>
      <c r="C78" s="85" t="s">
        <v>295</v>
      </c>
      <c r="D78" s="210"/>
      <c r="E78"/>
      <c r="F78"/>
      <c r="G78"/>
    </row>
    <row r="79" spans="1:12" s="190" customFormat="1" ht="40.5" customHeight="1">
      <c r="A79" s="191" t="s">
        <v>189</v>
      </c>
      <c r="B79" s="189">
        <f>8904979.61+229001.31+314363.74</f>
        <v>9448344.6600000001</v>
      </c>
      <c r="C79" s="85" t="s">
        <v>299</v>
      </c>
      <c r="D79" s="210"/>
      <c r="E79"/>
      <c r="F79"/>
      <c r="G79"/>
    </row>
    <row r="80" spans="1:12" s="190" customFormat="1" ht="40.5" customHeight="1">
      <c r="A80" s="191" t="s">
        <v>178</v>
      </c>
      <c r="B80" s="189">
        <v>2834945.58</v>
      </c>
      <c r="C80" s="85" t="s">
        <v>297</v>
      </c>
      <c r="D80" s="210"/>
      <c r="E80"/>
      <c r="F80"/>
      <c r="G80"/>
    </row>
    <row r="81" spans="1:7" s="190" customFormat="1" ht="40.5" customHeight="1">
      <c r="A81" s="191" t="s">
        <v>493</v>
      </c>
      <c r="B81" s="189"/>
      <c r="C81" s="85" t="s">
        <v>441</v>
      </c>
      <c r="D81" s="210"/>
      <c r="E81"/>
      <c r="F81"/>
      <c r="G81"/>
    </row>
    <row r="82" spans="1:7" s="190" customFormat="1" ht="40.5" customHeight="1">
      <c r="A82" s="191" t="s">
        <v>491</v>
      </c>
      <c r="B82" s="189">
        <v>199268.8</v>
      </c>
      <c r="C82" s="85" t="s">
        <v>443</v>
      </c>
      <c r="D82" s="210"/>
      <c r="E82"/>
      <c r="F82"/>
      <c r="G82"/>
    </row>
    <row r="83" spans="1:7" s="190" customFormat="1" ht="40.5" customHeight="1">
      <c r="A83" s="191" t="s">
        <v>492</v>
      </c>
      <c r="B83" s="189">
        <v>360952.43</v>
      </c>
      <c r="C83" s="85" t="s">
        <v>442</v>
      </c>
      <c r="D83" s="210"/>
      <c r="E83"/>
      <c r="F83"/>
      <c r="G83"/>
    </row>
    <row r="84" spans="1:7" s="190" customFormat="1" ht="40.5" customHeight="1">
      <c r="A84" s="191" t="s">
        <v>179</v>
      </c>
      <c r="B84" s="189">
        <v>81910.86</v>
      </c>
      <c r="C84" s="85" t="s">
        <v>298</v>
      </c>
      <c r="D84" s="210"/>
      <c r="E84"/>
      <c r="F84"/>
      <c r="G84"/>
    </row>
    <row r="85" spans="1:7">
      <c r="B85" s="52"/>
    </row>
  </sheetData>
  <mergeCells count="11">
    <mergeCell ref="A71:B71"/>
    <mergeCell ref="A4:B4"/>
    <mergeCell ref="A2:B2"/>
    <mergeCell ref="A7:B7"/>
    <mergeCell ref="A61:B61"/>
    <mergeCell ref="A69:B69"/>
    <mergeCell ref="E7:F7"/>
    <mergeCell ref="E14:F14"/>
    <mergeCell ref="E22:F22"/>
    <mergeCell ref="E24:F24"/>
    <mergeCell ref="E28:F28"/>
  </mergeCells>
  <printOptions horizontalCentered="1" verticalCentered="1"/>
  <pageMargins left="0.70866141732283472" right="0.70866141732283472" top="0.74803149606299213" bottom="0.74803149606299213" header="0.31496062992125984" footer="0.31496062992125984"/>
  <pageSetup paperSize="8" scale="75"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7</vt:i4>
      </vt:variant>
      <vt:variant>
        <vt:lpstr>Intervalli denominati</vt:lpstr>
      </vt:variant>
      <vt:variant>
        <vt:i4>6</vt:i4>
      </vt:variant>
    </vt:vector>
  </HeadingPairs>
  <TitlesOfParts>
    <vt:vector size="13" baseType="lpstr">
      <vt:lpstr>REFERENTI</vt:lpstr>
      <vt:lpstr>1. - CONTESTO E STRUTTURA</vt:lpstr>
      <vt:lpstr>2.A - FUNZIONI CONFERITE DA RL</vt:lpstr>
      <vt:lpstr>2.B - FUNZIONI IN GA</vt:lpstr>
      <vt:lpstr>2.C - FUNZIONI PROPRIE</vt:lpstr>
      <vt:lpstr>2.D - BANDI E IN. STRAORDINARIE</vt:lpstr>
      <vt:lpstr>3. INDICATORI DI BILANCIO</vt:lpstr>
      <vt:lpstr>'1. - CONTESTO E STRUTTURA'!Area_stampa</vt:lpstr>
      <vt:lpstr>'2.B - FUNZIONI IN GA'!Area_stampa</vt:lpstr>
      <vt:lpstr>'2.C - FUNZIONI PROPRIE'!Area_stampa</vt:lpstr>
      <vt:lpstr>'2.D - BANDI E IN. STRAORDINARIE'!Area_stampa</vt:lpstr>
      <vt:lpstr>'3. INDICATORI DI BILANCIO'!Area_stampa</vt:lpstr>
      <vt:lpstr>'2.B - FUNZIONI IN GA'!Titoli_stampa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Ceriani</dc:creator>
  <cp:lastModifiedBy>Alberto Ceriani</cp:lastModifiedBy>
  <cp:lastPrinted>2023-06-28T14:18:29Z</cp:lastPrinted>
  <dcterms:created xsi:type="dcterms:W3CDTF">2022-05-18T14:23:58Z</dcterms:created>
  <dcterms:modified xsi:type="dcterms:W3CDTF">2024-05-05T20:48:44Z</dcterms:modified>
</cp:coreProperties>
</file>