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ggallizioli\Downloads\"/>
    </mc:Choice>
  </mc:AlternateContent>
  <bookViews>
    <workbookView xWindow="0" yWindow="0" windowWidth="28800" windowHeight="12585"/>
  </bookViews>
  <sheets>
    <sheet name="ESL garanzia"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Order1" hidden="1">255</definedName>
    <definedName name="_Order2" hidden="1">0</definedName>
    <definedName name="a">#REF!</definedName>
    <definedName name="AA">#REF!</definedName>
    <definedName name="AAi">#REF!</definedName>
    <definedName name="AB">#REF!</definedName>
    <definedName name="ABi">#REF!</definedName>
    <definedName name="Alfa">#REF!</definedName>
    <definedName name="Annofinetab">[1]Progetti!#REF!</definedName>
    <definedName name="Annorif">[1]Progetti!#REF!</definedName>
    <definedName name="ASSUNZIONI_CE">#REF!</definedName>
    <definedName name="ASSUNZIONISP">#REF!</definedName>
    <definedName name="AVTi">#REF!</definedName>
    <definedName name="barrière">#REF!</definedName>
    <definedName name="barrière_2">#REF!</definedName>
    <definedName name="barrière_floor">#REF!</definedName>
    <definedName name="base_taux_fixe">#REF!</definedName>
    <definedName name="BB">#REF!</definedName>
    <definedName name="Beta">#REF!</definedName>
    <definedName name="bp10_ph1">#REF!</definedName>
    <definedName name="bp10_ph2">#REF!</definedName>
    <definedName name="calendar">#REF!</definedName>
    <definedName name="Canalevendita">[2]Tabella!$J$2:$J$5</definedName>
    <definedName name="cap_ph1">#REF!</definedName>
    <definedName name="cap_ph2">#REF!</definedName>
    <definedName name="Capitale_circolante">#REF!</definedName>
    <definedName name="CE_Dollar">'[3]Income statement'!#REF!</definedName>
    <definedName name="CI0">#REF!</definedName>
    <definedName name="Cio">#REF!</definedName>
    <definedName name="CITd">#REF!</definedName>
    <definedName name="cliente">[4]DataTable!$B$3</definedName>
    <definedName name="COAP">#REF!</definedName>
    <definedName name="Coeffcorrisp">#REF!</definedName>
    <definedName name="COFO">#REF!</definedName>
    <definedName name="comm3">#REF!</definedName>
    <definedName name="Conto_Econ.In_dollari">'[5]Income statement'!#REF!</definedName>
    <definedName name="COP">#REF!</definedName>
    <definedName name="COTR">#REF!</definedName>
    <definedName name="d">#REF!</definedName>
    <definedName name="debut_dates">#REF!</definedName>
    <definedName name="debut_durées">#REF!</definedName>
    <definedName name="debut_FRF">#REF!</definedName>
    <definedName name="debut_infine_FRF">#REF!</definedName>
    <definedName name="debut_SEK">#REF!</definedName>
    <definedName name="debut_USD">#REF!</definedName>
    <definedName name="decrasing">[5]Assumptions!#REF!</definedName>
    <definedName name="decrasing2">[3]Assumptions!#REF!</definedName>
    <definedName name="Delta">#REF!</definedName>
    <definedName name="digi_ph1">#REF!</definedName>
    <definedName name="digi_ph2">#REF!</definedName>
    <definedName name="dklfh">[6]Assumptions!#REF!</definedName>
    <definedName name="durate">#REF!</definedName>
    <definedName name="E">#REF!</definedName>
    <definedName name="E12M">[7]CMS!$H$7</definedName>
    <definedName name="E3M">[7]CMS!$F$7</definedName>
    <definedName name="E6M">[7]CMS!$G$7</definedName>
    <definedName name="ee">#REF!,#REF!,#REF!,#REF!</definedName>
    <definedName name="EEFi">#REF!</definedName>
    <definedName name="EEP">#REF!</definedName>
    <definedName name="EEPi">#REF!</definedName>
    <definedName name="end_m">#REF!</definedName>
    <definedName name="end_operation">'[8]Calendar Assumption'!$A$37:$IV$37</definedName>
    <definedName name="end_period">#REF!</definedName>
    <definedName name="Epsilon">#REF!</definedName>
    <definedName name="Eta">#REF!</definedName>
    <definedName name="EU">6.55957</definedName>
    <definedName name="fabb_inv">#REF!</definedName>
    <definedName name="FAMi">[9]Comuni!#REF!</definedName>
    <definedName name="Fine_operatività">[8]Input!$E$31</definedName>
    <definedName name="firstamort">#REF!</definedName>
    <definedName name="Fixed">[5]Assumptions!#REF!</definedName>
    <definedName name="fr_ph1">#REF!</definedName>
    <definedName name="fr_ph2">#REF!</definedName>
    <definedName name="fréquence_swap">#REF!</definedName>
    <definedName name="Gamma">#REF!</definedName>
    <definedName name="i">#REF!</definedName>
    <definedName name="impieghi_da_finanziare">#REF!</definedName>
    <definedName name="In_dollari">'[5]Income statement'!#REF!</definedName>
    <definedName name="INDICATORI____Tassi_di_sviluppo">#REF!</definedName>
    <definedName name="INDICATORI_DI_REDDITIVITA">#REF!</definedName>
    <definedName name="INDICATORI_ECONOMICI">#REF!</definedName>
    <definedName name="Inflazione">[1]Progetti!#REF!</definedName>
    <definedName name="Initabanni">[1]Progetti!#REF!</definedName>
    <definedName name="Inizio_ammortamento">[8]Input!$E$309</definedName>
    <definedName name="Inizio_operatività">[8]Input!$E$29</definedName>
    <definedName name="interessi">#REF!</definedName>
    <definedName name="interessi_breve">#REF!</definedName>
    <definedName name="IRS10Y">[7]CMS!$U$7</definedName>
    <definedName name="IRS15Y">[7]CMS!$AA$7</definedName>
    <definedName name="IRS20Y">[7]CMS!$AG$7</definedName>
    <definedName name="IRS25Y">[7]CMS!$AM$7</definedName>
    <definedName name="IRS2Y">[7]CMS!$I$7</definedName>
    <definedName name="IRS30Y">[7]CMS!$AS$7</definedName>
    <definedName name="IRS5Y">[7]CMS!$O$7</definedName>
    <definedName name="IT">#REF!</definedName>
    <definedName name="LFi">#REF!</definedName>
    <definedName name="LP">#REF!</definedName>
    <definedName name="LPi">#REF!</definedName>
    <definedName name="maturités">#REF!</definedName>
    <definedName name="MIL">'[10]BNL Scaduta'!#REF!</definedName>
    <definedName name="Nprog">[1]Progetti!#REF!</definedName>
    <definedName name="ParA">#REF!</definedName>
    <definedName name="ParB">#REF!</definedName>
    <definedName name="Parg1">#REF!</definedName>
    <definedName name="Parg2">#REF!</definedName>
    <definedName name="Parg3">#REF!</definedName>
    <definedName name="ParGd">#REF!</definedName>
    <definedName name="ParMd">#REF!</definedName>
    <definedName name="ParPd">#REF!</definedName>
    <definedName name="ParQ">#REF!</definedName>
    <definedName name="Parro1">#REF!</definedName>
    <definedName name="Parro2">#REF!</definedName>
    <definedName name="Parro3">#REF!</definedName>
    <definedName name="ParRod">#REF!</definedName>
    <definedName name="periodes">[7]CMS!$A$7:$A$286</definedName>
    <definedName name="périodicité_euribor">#REF!</definedName>
    <definedName name="POPi">[9]Comuni!#REF!</definedName>
    <definedName name="PRINT_AREA_MI">#REF!</definedName>
    <definedName name="Progetti">[9]Comuni!#REF!</definedName>
    <definedName name="PROSPETTO_DEI_FLUSSI_DI_CASSA">#REF!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#REF!</definedName>
    <definedName name="QAmm10">#REF!</definedName>
    <definedName name="QAmm11">#REF!</definedName>
    <definedName name="QAmm12">#REF!</definedName>
    <definedName name="QAmm2">#REF!</definedName>
    <definedName name="QAmm3">#REF!</definedName>
    <definedName name="QAmm4">#REF!</definedName>
    <definedName name="QAmm5">#REF!</definedName>
    <definedName name="QAmm6">#REF!</definedName>
    <definedName name="QAmm7">#REF!</definedName>
    <definedName name="QAmm8">#REF!</definedName>
    <definedName name="QAmm9">#REF!</definedName>
    <definedName name="QmediaAmm">#REF!</definedName>
    <definedName name="RAi">[9]Comuni!#REF!</definedName>
    <definedName name="RDi">[9]Comuni!#REF!</definedName>
    <definedName name="_xlnm.Recorder">#REF!</definedName>
    <definedName name="rétro">#REF!</definedName>
    <definedName name="RFi">[9]Comuni!#REF!</definedName>
    <definedName name="ricavi_gestione">#REF!</definedName>
    <definedName name="ricavi_op">#REF!</definedName>
    <definedName name="ricavi_operativi">#REF!</definedName>
    <definedName name="ricavi_vendita">[11]Input!#REF!</definedName>
    <definedName name="ricavi_vendita_new">[11]Input!#REF!</definedName>
    <definedName name="RicaviTMP">#REF!</definedName>
    <definedName name="roi">#REF!</definedName>
    <definedName name="RTi">[9]Comuni!#REF!</definedName>
    <definedName name="Scenario">[12]INPUT!$A$72:$A$74</definedName>
    <definedName name="servizi">#REF!</definedName>
    <definedName name="SP_storici">#REF!</definedName>
    <definedName name="star_m">#REF!</definedName>
    <definedName name="Start_Date">'[13]Curva forward'!$D$2</definedName>
    <definedName name="start_operation">'[8]Calendar Assumption'!$A$36:$IV$36</definedName>
    <definedName name="start_period">#REF!</definedName>
    <definedName name="TassoRem">#REF!</definedName>
    <definedName name="TCOEFFCU">[9]Tabelle!#REF!</definedName>
    <definedName name="TIMPDEP">#REF!</definedName>
    <definedName name="TIMPIANTI">#REF!</definedName>
    <definedName name="Tipo_proiezione">[4]DataTable!$B$9</definedName>
    <definedName name="tiptop">#REF!</definedName>
    <definedName name="today">#REF!</definedName>
    <definedName name="Tparm">#REF!</definedName>
    <definedName name="Tparp">#REF!</definedName>
    <definedName name="UTDM">#REF!</definedName>
    <definedName name="UTDMi">#REF!</definedName>
    <definedName name="UTFi">[9]Comuni!#REF!</definedName>
    <definedName name="UTT">#REF!</definedName>
    <definedName name="UTTi">#REF!</definedName>
    <definedName name="V">#REF!</definedName>
    <definedName name="VA_Interessi_Payer">'[13]Curva forward'!#REF!</definedName>
    <definedName name="Va_Interessi_Payer2">#REF!</definedName>
    <definedName name="VA_Interessi_Receiver">'[13]Curva forward'!#REF!</definedName>
    <definedName name="van_swap">#REF!</definedName>
    <definedName name="VARIABILI_DI_INPUT">#REF!</definedName>
    <definedName name="Vcap1">#REF!</definedName>
    <definedName name="Vcap2">#REF!</definedName>
    <definedName name="Vcap9">#REF!</definedName>
    <definedName name="Vdigi1">#REF!</definedName>
    <definedName name="Vdigi2">#REF!</definedName>
    <definedName name="VE">#REF!</definedName>
    <definedName name="Vfloor">#REF!</definedName>
    <definedName name="VM_option">#REF!</definedName>
    <definedName name="VNT">#REF!</definedName>
    <definedName name="Volatilité_7">#REF!</definedName>
    <definedName name="Volatilité_9">#REF!</definedName>
    <definedName name="Volume">#REF!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4" l="1"/>
  <c r="E12" i="4"/>
  <c r="V25" i="4" l="1"/>
  <c r="V24" i="4"/>
  <c r="C13" i="4"/>
  <c r="D13" i="4" s="1"/>
  <c r="V21" i="4" l="1"/>
  <c r="C52" i="4" s="1"/>
  <c r="C14" i="4"/>
  <c r="D14" i="4" l="1"/>
  <c r="C23" i="4"/>
  <c r="D23" i="4" s="1"/>
  <c r="V26" i="4"/>
  <c r="F52" i="4"/>
  <c r="G52" i="4" s="1"/>
  <c r="D52" i="4"/>
  <c r="E52" i="4" l="1"/>
  <c r="C53" i="4" s="1"/>
  <c r="D53" i="4" s="1"/>
  <c r="E53" i="4" s="1"/>
  <c r="C54" i="4" s="1"/>
  <c r="F54" i="4" s="1"/>
  <c r="G54" i="4" s="1"/>
  <c r="F53" i="4" l="1"/>
  <c r="G53" i="4" s="1"/>
  <c r="D54" i="4"/>
  <c r="E54" i="4" s="1"/>
  <c r="C55" i="4" s="1"/>
  <c r="F55" i="4" s="1"/>
  <c r="G55" i="4" s="1"/>
  <c r="D55" i="4" l="1"/>
  <c r="E55" i="4" s="1"/>
  <c r="C56" i="4" s="1"/>
  <c r="F56" i="4" s="1"/>
  <c r="G56" i="4" s="1"/>
  <c r="D56" i="4" l="1"/>
  <c r="E56" i="4" s="1"/>
  <c r="C57" i="4" s="1"/>
  <c r="F57" i="4" s="1"/>
  <c r="G57" i="4" s="1"/>
  <c r="D57" i="4" l="1"/>
  <c r="E57" i="4" s="1"/>
  <c r="C58" i="4" s="1"/>
  <c r="F58" i="4" s="1"/>
  <c r="G58" i="4" s="1"/>
  <c r="D58" i="4" l="1"/>
  <c r="E58" i="4" s="1"/>
  <c r="C59" i="4" s="1"/>
  <c r="F59" i="4" l="1"/>
  <c r="G59" i="4" s="1"/>
  <c r="D59" i="4"/>
  <c r="E59" i="4" s="1"/>
  <c r="C60" i="4" s="1"/>
  <c r="D60" i="4" l="1"/>
  <c r="E60" i="4" s="1"/>
  <c r="C61" i="4" s="1"/>
  <c r="F60" i="4"/>
  <c r="G60" i="4" s="1"/>
  <c r="D61" i="4" l="1"/>
  <c r="E61" i="4" s="1"/>
  <c r="C62" i="4" s="1"/>
  <c r="F61" i="4"/>
  <c r="G61" i="4" s="1"/>
  <c r="F62" i="4" l="1"/>
  <c r="G62" i="4" s="1"/>
  <c r="D62" i="4"/>
  <c r="E62" i="4" s="1"/>
  <c r="C63" i="4" s="1"/>
  <c r="D63" i="4" s="1"/>
  <c r="E63" i="4" l="1"/>
  <c r="C64" i="4" s="1"/>
  <c r="F63" i="4"/>
  <c r="G63" i="4" s="1"/>
  <c r="D64" i="4" l="1"/>
  <c r="F64" i="4"/>
  <c r="G64" i="4" s="1"/>
  <c r="E64" i="4"/>
  <c r="C65" i="4" s="1"/>
  <c r="D65" i="4" l="1"/>
  <c r="F65" i="4"/>
  <c r="G65" i="4" s="1"/>
  <c r="E65" i="4"/>
  <c r="C66" i="4" s="1"/>
  <c r="E66" i="4" l="1"/>
  <c r="C67" i="4" s="1"/>
  <c r="D66" i="4"/>
  <c r="F66" i="4"/>
  <c r="G66" i="4" s="1"/>
  <c r="D67" i="4" l="1"/>
  <c r="F67" i="4"/>
  <c r="G67" i="4" s="1"/>
  <c r="E67" i="4"/>
  <c r="C68" i="4" s="1"/>
  <c r="F68" i="4" l="1"/>
  <c r="G68" i="4" s="1"/>
  <c r="E68" i="4"/>
  <c r="C69" i="4" s="1"/>
  <c r="D68" i="4"/>
  <c r="E69" i="4" l="1"/>
  <c r="C70" i="4" s="1"/>
  <c r="D69" i="4"/>
  <c r="F69" i="4"/>
  <c r="G69" i="4" s="1"/>
  <c r="E70" i="4" l="1"/>
  <c r="C71" i="4" s="1"/>
  <c r="D70" i="4"/>
  <c r="F70" i="4"/>
  <c r="G70" i="4" s="1"/>
  <c r="C22" i="4" s="1"/>
  <c r="C24" i="4" s="1"/>
  <c r="D22" i="4" l="1"/>
  <c r="D24" i="4" s="1"/>
  <c r="D71" i="4"/>
  <c r="E71" i="4"/>
</calcChain>
</file>

<file path=xl/sharedStrings.xml><?xml version="1.0" encoding="utf-8"?>
<sst xmlns="http://schemas.openxmlformats.org/spreadsheetml/2006/main" count="78" uniqueCount="47">
  <si>
    <t xml:space="preserve">Modello per calcolo ESL - Metodo Nazionale Vigente </t>
  </si>
  <si>
    <t>Fattore di rischio annuo (Fr)</t>
  </si>
  <si>
    <t>Costi amministrativi annui (C)</t>
  </si>
  <si>
    <t>Remunerazione del capitale (R)</t>
  </si>
  <si>
    <t>Costo della controgaranzia (G)</t>
  </si>
  <si>
    <t>anni</t>
  </si>
  <si>
    <t>Importo del Finanziamento (D)</t>
  </si>
  <si>
    <t xml:space="preserve">% garanzia di primo livello </t>
  </si>
  <si>
    <t>% garanzia di secondo livello</t>
  </si>
  <si>
    <t>% garanzia pubblica sul finanziamento (Z)</t>
  </si>
  <si>
    <t>Base rate BCE per L'italia</t>
  </si>
  <si>
    <t>http://ec.europa.eu/competition/state_aid/legislation/reference_rates.html</t>
  </si>
  <si>
    <t>Quota Interessi (Qi)</t>
  </si>
  <si>
    <t>Quota capitale (Qc)</t>
  </si>
  <si>
    <t>Costo Attualizzato (It)</t>
  </si>
  <si>
    <t>Durata in semestri                            (t)</t>
  </si>
  <si>
    <t>Discount rate semestrale (i)</t>
  </si>
  <si>
    <t>Rata semestrale costante (r) al tasso i</t>
  </si>
  <si>
    <t>Debito residuo all'inizio del semestre (Dt)</t>
  </si>
  <si>
    <t>% Finanziamento richiesto</t>
  </si>
  <si>
    <t>% Contributo in c/c richiesto</t>
  </si>
  <si>
    <t>ESL associato alla Garanzia</t>
  </si>
  <si>
    <t>1) compilare i campi su fondo giallo</t>
  </si>
  <si>
    <t xml:space="preserve">Linea di intervento </t>
  </si>
  <si>
    <t>Linea Sviluppo Aziendale</t>
  </si>
  <si>
    <t>Linea Rilancio Aree Produttive</t>
  </si>
  <si>
    <r>
      <t xml:space="preserve">2) Il campo </t>
    </r>
    <r>
      <rPr>
        <b/>
        <i/>
        <sz val="11"/>
        <color rgb="FF0070C0"/>
        <rFont val="Calibri"/>
        <family val="2"/>
        <scheme val="minor"/>
      </rPr>
      <t xml:space="preserve">Base rate BCE </t>
    </r>
    <r>
      <rPr>
        <b/>
        <sz val="11"/>
        <color rgb="FF0070C0"/>
        <rFont val="Calibri"/>
        <family val="2"/>
        <scheme val="minor"/>
      </rPr>
      <t>per l'Italia è pari al valore del base rate per l'Italia previsto dalla Comunicazione GUUE 14 del 19.01.2008 nel mese in corso, come riportato nella prima tabella in formato pdf presente al link sopra indicato.</t>
    </r>
  </si>
  <si>
    <t>Costo equo (Dt*Z*(Fr+C+R)</t>
  </si>
  <si>
    <t>Regime di aiuto</t>
  </si>
  <si>
    <t>De minimis</t>
  </si>
  <si>
    <t>Esenzione</t>
  </si>
  <si>
    <t>Dimesione di impresa</t>
  </si>
  <si>
    <t>Piccola Impresa</t>
  </si>
  <si>
    <t>Media Impresa</t>
  </si>
  <si>
    <t>Linea</t>
  </si>
  <si>
    <t>Dimensione di impresa</t>
  </si>
  <si>
    <t xml:space="preserve"> </t>
  </si>
  <si>
    <t>Linea Sviluppo Aziendale Incentivata</t>
  </si>
  <si>
    <t>% fin</t>
  </si>
  <si>
    <t>Investimento max</t>
  </si>
  <si>
    <t>ESL associato al Contributo in c/capitale</t>
  </si>
  <si>
    <t>ESL complessivo dell'Intervento Agevolativo</t>
  </si>
  <si>
    <t>Durata preammortamento espressa in n. di semestri</t>
  </si>
  <si>
    <t>Durata Finanziamento espressa in n. di semestri</t>
  </si>
  <si>
    <t>Note operative:</t>
  </si>
  <si>
    <t>Investimento complessivo ammissibile</t>
  </si>
  <si>
    <t>Spese ammissibili al solo Finanziamento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</si>
</sst>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 #,##0_-;_-* &quot;-&quot;??_-;_-@_-"/>
    <numFmt numFmtId="165" formatCode="&quot;€&quot;\ #,##0.00"/>
    <numFmt numFmtId="166" formatCode="#,##0_ ;[Red]\-#,##0\ "/>
    <numFmt numFmtId="167" formatCode="&quot;€&quot;\ #,##0"/>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charset val="1"/>
    </font>
    <font>
      <sz val="11"/>
      <color rgb="FFFF0000"/>
      <name val="Calibri"/>
      <family val="2"/>
      <scheme val="minor"/>
    </font>
    <font>
      <sz val="11"/>
      <color theme="0"/>
      <name val="Calibri"/>
      <family val="2"/>
      <scheme val="minor"/>
    </font>
    <font>
      <b/>
      <sz val="20"/>
      <color theme="0"/>
      <name val="Calibri"/>
      <family val="2"/>
      <scheme val="minor"/>
    </font>
    <font>
      <b/>
      <sz val="11"/>
      <color theme="1"/>
      <name val="Calibri"/>
      <family val="2"/>
    </font>
    <font>
      <sz val="16"/>
      <color rgb="FF002060"/>
      <name val="Calibri"/>
      <family val="2"/>
      <scheme val="minor"/>
    </font>
    <font>
      <u/>
      <sz val="11"/>
      <color theme="10"/>
      <name val="Calibri"/>
      <family val="2"/>
    </font>
    <font>
      <sz val="11"/>
      <name val="Calibri"/>
      <family val="2"/>
      <scheme val="minor"/>
    </font>
    <font>
      <b/>
      <sz val="11"/>
      <color rgb="FF0070C0"/>
      <name val="Calibri"/>
      <family val="2"/>
      <scheme val="minor"/>
    </font>
    <font>
      <b/>
      <i/>
      <sz val="11"/>
      <color rgb="FF0070C0"/>
      <name val="Calibri"/>
      <family val="2"/>
      <scheme val="minor"/>
    </font>
    <font>
      <b/>
      <sz val="11"/>
      <color rgb="FF002060"/>
      <name val="Calibri"/>
      <family val="2"/>
      <scheme val="minor"/>
    </font>
    <font>
      <b/>
      <sz val="16"/>
      <color rgb="FF00206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8" tint="0.39997558519241921"/>
        <bgColor indexed="64"/>
      </patternFill>
    </fill>
    <fill>
      <patternFill patternType="solid">
        <fgColor theme="7" tint="0.79998168889431442"/>
        <bgColor indexed="64"/>
      </patternFill>
    </fill>
  </fills>
  <borders count="20">
    <border>
      <left/>
      <right/>
      <top/>
      <bottom/>
      <diagonal/>
    </border>
    <border>
      <left/>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dotted">
        <color indexed="64"/>
      </left>
      <right style="dotted">
        <color indexed="64"/>
      </right>
      <top style="thin">
        <color indexed="64"/>
      </top>
      <bottom/>
      <diagonal/>
    </border>
    <border>
      <left/>
      <right/>
      <top style="thin">
        <color indexed="64"/>
      </top>
      <bottom/>
      <diagonal/>
    </border>
    <border>
      <left style="dashed">
        <color indexed="64"/>
      </left>
      <right style="dashed">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dotted">
        <color indexed="64"/>
      </left>
      <right style="dotted">
        <color indexed="64"/>
      </right>
      <top/>
      <bottom/>
      <diagonal/>
    </border>
    <border>
      <left style="dashed">
        <color indexed="64"/>
      </left>
      <right style="dashed">
        <color indexed="64"/>
      </right>
      <top/>
      <bottom/>
      <diagonal/>
    </border>
    <border>
      <left/>
      <right style="thin">
        <color indexed="64"/>
      </right>
      <top/>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9" fillId="0" borderId="0" applyNumberFormat="0" applyFill="0" applyBorder="0" applyAlignment="0" applyProtection="0">
      <alignment vertical="top"/>
      <protection locked="0"/>
    </xf>
  </cellStyleXfs>
  <cellXfs count="65">
    <xf numFmtId="0" fontId="0" fillId="0" borderId="0" xfId="0"/>
    <xf numFmtId="10" fontId="10" fillId="0" borderId="0" xfId="0" applyNumberFormat="1" applyFont="1" applyProtection="1">
      <protection hidden="1"/>
    </xf>
    <xf numFmtId="0" fontId="0" fillId="0" borderId="0" xfId="0" applyProtection="1">
      <protection hidden="1"/>
    </xf>
    <xf numFmtId="0" fontId="5" fillId="0" borderId="0" xfId="0" applyFont="1" applyProtection="1">
      <protection hidden="1"/>
    </xf>
    <xf numFmtId="0" fontId="0" fillId="0" borderId="0" xfId="0" applyFont="1" applyProtection="1">
      <protection hidden="1"/>
    </xf>
    <xf numFmtId="0" fontId="2" fillId="0" borderId="0" xfId="0" applyFont="1" applyAlignment="1" applyProtection="1">
      <alignment horizontal="center"/>
      <protection hidden="1"/>
    </xf>
    <xf numFmtId="0" fontId="4" fillId="0" borderId="0" xfId="0" applyFont="1" applyProtection="1">
      <protection hidden="1"/>
    </xf>
    <xf numFmtId="10" fontId="4" fillId="0" borderId="0" xfId="0" applyNumberFormat="1" applyFont="1" applyProtection="1">
      <protection hidden="1"/>
    </xf>
    <xf numFmtId="9" fontId="0" fillId="0" borderId="0" xfId="2" applyFont="1" applyProtection="1">
      <protection hidden="1"/>
    </xf>
    <xf numFmtId="9" fontId="0" fillId="0" borderId="0" xfId="0" applyNumberFormat="1" applyProtection="1">
      <protection hidden="1"/>
    </xf>
    <xf numFmtId="43" fontId="0" fillId="0" borderId="0" xfId="1" applyFont="1" applyProtection="1">
      <protection hidden="1"/>
    </xf>
    <xf numFmtId="165" fontId="0" fillId="0" borderId="0" xfId="0" applyNumberFormat="1" applyProtection="1">
      <protection hidden="1"/>
    </xf>
    <xf numFmtId="10" fontId="4" fillId="0" borderId="0" xfId="2" applyNumberFormat="1" applyFont="1" applyProtection="1">
      <protection hidden="1"/>
    </xf>
    <xf numFmtId="0" fontId="9" fillId="0" borderId="0" xfId="4" applyAlignment="1" applyProtection="1">
      <protection hidden="1"/>
    </xf>
    <xf numFmtId="0" fontId="10" fillId="0" borderId="0" xfId="0" applyFont="1" applyProtection="1">
      <protection hidden="1"/>
    </xf>
    <xf numFmtId="0" fontId="7" fillId="0" borderId="0" xfId="0" applyFont="1" applyProtection="1">
      <protection hidden="1"/>
    </xf>
    <xf numFmtId="165" fontId="2" fillId="0" borderId="0" xfId="0" applyNumberFormat="1" applyFont="1" applyProtection="1">
      <protection hidden="1"/>
    </xf>
    <xf numFmtId="9" fontId="0" fillId="0" borderId="0" xfId="0" applyNumberFormat="1" applyFont="1" applyProtection="1">
      <protection hidden="1"/>
    </xf>
    <xf numFmtId="0" fontId="2" fillId="0" borderId="0" xfId="0" applyFont="1" applyProtection="1">
      <protection hidden="1"/>
    </xf>
    <xf numFmtId="0" fontId="8" fillId="3" borderId="2" xfId="0" applyFont="1" applyFill="1" applyBorder="1" applyProtection="1">
      <protection hidden="1"/>
    </xf>
    <xf numFmtId="10" fontId="8" fillId="3" borderId="2" xfId="2" applyNumberFormat="1" applyFont="1" applyFill="1" applyBorder="1" applyAlignment="1" applyProtection="1">
      <alignment horizontal="center"/>
      <protection hidden="1"/>
    </xf>
    <xf numFmtId="165" fontId="4" fillId="0" borderId="0" xfId="0" applyNumberFormat="1" applyFont="1" applyProtection="1">
      <protection hidden="1"/>
    </xf>
    <xf numFmtId="164" fontId="4" fillId="0" borderId="0" xfId="1" applyNumberFormat="1" applyFont="1" applyProtection="1">
      <protection hidden="1"/>
    </xf>
    <xf numFmtId="0" fontId="10" fillId="0" borderId="0" xfId="0" applyFont="1" applyAlignment="1" applyProtection="1">
      <alignment horizontal="justify" vertical="center" wrapText="1"/>
      <protection hidden="1"/>
    </xf>
    <xf numFmtId="10" fontId="0" fillId="0" borderId="0" xfId="2" applyNumberFormat="1" applyFont="1" applyProtection="1">
      <protection hidden="1"/>
    </xf>
    <xf numFmtId="166" fontId="0" fillId="0" borderId="0" xfId="0" applyNumberFormat="1" applyProtection="1">
      <protection hidden="1"/>
    </xf>
    <xf numFmtId="166" fontId="11" fillId="0" borderId="0" xfId="0" applyNumberFormat="1" applyFont="1" applyAlignment="1" applyProtection="1">
      <alignment horizontal="justify" vertical="top"/>
      <protection hidden="1"/>
    </xf>
    <xf numFmtId="0" fontId="0" fillId="0" borderId="0" xfId="0" applyAlignment="1" applyProtection="1">
      <alignment wrapText="1"/>
      <protection hidden="1"/>
    </xf>
    <xf numFmtId="0" fontId="0" fillId="0" borderId="3"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0" fillId="0" borderId="7" xfId="0" applyBorder="1" applyProtection="1">
      <protection hidden="1"/>
    </xf>
    <xf numFmtId="165" fontId="0" fillId="0" borderId="8" xfId="0" applyNumberFormat="1" applyBorder="1" applyProtection="1">
      <protection hidden="1"/>
    </xf>
    <xf numFmtId="165" fontId="0" fillId="0" borderId="9" xfId="0" applyNumberFormat="1" applyBorder="1" applyProtection="1">
      <protection hidden="1"/>
    </xf>
    <xf numFmtId="165" fontId="0" fillId="0" borderId="10" xfId="0" applyNumberFormat="1" applyBorder="1" applyProtection="1">
      <protection hidden="1"/>
    </xf>
    <xf numFmtId="165" fontId="0" fillId="0" borderId="14" xfId="0" applyNumberFormat="1" applyBorder="1" applyProtection="1">
      <protection hidden="1"/>
    </xf>
    <xf numFmtId="165" fontId="0" fillId="0" borderId="11" xfId="0" applyNumberFormat="1" applyBorder="1" applyProtection="1">
      <protection hidden="1"/>
    </xf>
    <xf numFmtId="0" fontId="0" fillId="0" borderId="12" xfId="0" applyBorder="1" applyProtection="1">
      <protection hidden="1"/>
    </xf>
    <xf numFmtId="165" fontId="0" fillId="0" borderId="13" xfId="0" applyNumberFormat="1" applyBorder="1" applyProtection="1">
      <protection hidden="1"/>
    </xf>
    <xf numFmtId="165" fontId="0" fillId="0" borderId="0" xfId="0" applyNumberFormat="1" applyBorder="1" applyProtection="1">
      <protection hidden="1"/>
    </xf>
    <xf numFmtId="165" fontId="0" fillId="0" borderId="15" xfId="0" applyNumberFormat="1" applyBorder="1" applyProtection="1">
      <protection hidden="1"/>
    </xf>
    <xf numFmtId="0" fontId="0" fillId="0" borderId="16" xfId="0" applyBorder="1" applyProtection="1">
      <protection hidden="1"/>
    </xf>
    <xf numFmtId="165" fontId="0" fillId="0" borderId="17" xfId="0" applyNumberFormat="1" applyBorder="1" applyProtection="1">
      <protection hidden="1"/>
    </xf>
    <xf numFmtId="165" fontId="0" fillId="0" borderId="1" xfId="0" applyNumberFormat="1" applyBorder="1" applyProtection="1">
      <protection hidden="1"/>
    </xf>
    <xf numFmtId="165" fontId="0" fillId="0" borderId="18" xfId="0" applyNumberFormat="1" applyBorder="1" applyProtection="1">
      <protection hidden="1"/>
    </xf>
    <xf numFmtId="165" fontId="0" fillId="0" borderId="19" xfId="0" applyNumberFormat="1" applyBorder="1" applyProtection="1">
      <protection hidden="1"/>
    </xf>
    <xf numFmtId="9" fontId="10" fillId="0" borderId="0" xfId="2" applyFont="1" applyFill="1" applyProtection="1">
      <protection hidden="1"/>
    </xf>
    <xf numFmtId="165" fontId="0" fillId="0" borderId="0" xfId="0" applyNumberFormat="1" applyFill="1" applyProtection="1">
      <protection hidden="1"/>
    </xf>
    <xf numFmtId="0" fontId="14" fillId="3" borderId="2" xfId="0" applyFont="1" applyFill="1" applyBorder="1" applyProtection="1">
      <protection hidden="1"/>
    </xf>
    <xf numFmtId="10" fontId="14" fillId="3" borderId="2" xfId="2" applyNumberFormat="1" applyFont="1" applyFill="1" applyBorder="1" applyAlignment="1" applyProtection="1">
      <alignment horizontal="center"/>
      <protection hidden="1"/>
    </xf>
    <xf numFmtId="167" fontId="8" fillId="3" borderId="2" xfId="0" applyNumberFormat="1" applyFont="1" applyFill="1" applyBorder="1" applyProtection="1">
      <protection hidden="1"/>
    </xf>
    <xf numFmtId="167" fontId="14" fillId="3" borderId="2" xfId="0" applyNumberFormat="1" applyFont="1" applyFill="1" applyBorder="1" applyProtection="1">
      <protection hidden="1"/>
    </xf>
    <xf numFmtId="0" fontId="13" fillId="4" borderId="0" xfId="0" applyFont="1" applyFill="1" applyProtection="1">
      <protection locked="0" hidden="1"/>
    </xf>
    <xf numFmtId="10" fontId="13" fillId="4" borderId="0" xfId="0" applyNumberFormat="1" applyFont="1" applyFill="1" applyProtection="1">
      <protection locked="0" hidden="1"/>
    </xf>
    <xf numFmtId="0" fontId="0" fillId="0" borderId="0" xfId="0" applyAlignment="1" applyProtection="1">
      <alignment horizontal="left" vertical="top"/>
      <protection hidden="1"/>
    </xf>
    <xf numFmtId="166" fontId="0" fillId="0" borderId="0" xfId="0" applyNumberFormat="1" applyAlignment="1" applyProtection="1">
      <alignment horizontal="left" vertical="top"/>
      <protection hidden="1"/>
    </xf>
    <xf numFmtId="0" fontId="5" fillId="0" borderId="0" xfId="0" applyFont="1" applyAlignment="1" applyProtection="1">
      <alignment horizontal="left" vertical="top"/>
      <protection hidden="1"/>
    </xf>
    <xf numFmtId="0" fontId="0" fillId="0" borderId="0" xfId="0" applyFont="1" applyAlignment="1" applyProtection="1">
      <alignment horizontal="left" vertical="top"/>
      <protection hidden="1"/>
    </xf>
    <xf numFmtId="165" fontId="13" fillId="4" borderId="0" xfId="0" applyNumberFormat="1" applyFont="1" applyFill="1" applyAlignment="1" applyProtection="1">
      <alignment horizontal="right"/>
      <protection locked="0" hidden="1"/>
    </xf>
    <xf numFmtId="166" fontId="11" fillId="0" borderId="0" xfId="0" applyNumberFormat="1" applyFont="1" applyAlignment="1" applyProtection="1">
      <alignment horizontal="left" vertical="top"/>
      <protection hidden="1"/>
    </xf>
    <xf numFmtId="166" fontId="11" fillId="0" borderId="0" xfId="0" applyNumberFormat="1" applyFont="1" applyAlignment="1" applyProtection="1">
      <alignment horizontal="left" vertical="top" wrapText="1"/>
      <protection hidden="1"/>
    </xf>
    <xf numFmtId="0" fontId="9" fillId="0" borderId="0" xfId="4" applyAlignment="1" applyProtection="1">
      <alignment horizontal="center"/>
      <protection locked="0"/>
    </xf>
    <xf numFmtId="0" fontId="6" fillId="2" borderId="0" xfId="0" applyFont="1" applyFill="1" applyAlignment="1" applyProtection="1">
      <alignment horizontal="center" vertical="center"/>
      <protection hidden="1"/>
    </xf>
    <xf numFmtId="0" fontId="13" fillId="4" borderId="0" xfId="0" applyFont="1" applyFill="1" applyAlignment="1" applyProtection="1">
      <alignment horizontal="left"/>
      <protection locked="0" hidden="1"/>
    </xf>
  </cellXfs>
  <cellStyles count="5">
    <cellStyle name="Collegamento ipertestuale" xfId="4" builtinId="8"/>
    <cellStyle name="Migliaia" xfId="1" builtinId="3"/>
    <cellStyle name="Normale" xfId="0" builtinId="0"/>
    <cellStyle name="Normale 2" xfId="3"/>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xdr:from>
      <xdr:col>3</xdr:col>
      <xdr:colOff>38100</xdr:colOff>
      <xdr:row>16</xdr:row>
      <xdr:rowOff>95250</xdr:rowOff>
    </xdr:from>
    <xdr:to>
      <xdr:col>3</xdr:col>
      <xdr:colOff>838200</xdr:colOff>
      <xdr:row>16</xdr:row>
      <xdr:rowOff>96838</xdr:rowOff>
    </xdr:to>
    <xdr:cxnSp macro="">
      <xdr:nvCxnSpPr>
        <xdr:cNvPr id="2" name="Connettore 2 1"/>
        <xdr:cNvCxnSpPr/>
      </xdr:nvCxnSpPr>
      <xdr:spPr>
        <a:xfrm>
          <a:off x="4457700" y="2790825"/>
          <a:ext cx="800100" cy="1588"/>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ow r="3">
          <cell r="C3">
            <v>39994</v>
          </cell>
        </row>
      </sheetData>
      <sheetData sheetId="1">
        <row r="6">
          <cell r="B6">
            <v>39994</v>
          </cell>
        </row>
      </sheetData>
      <sheetData sheetId="2">
        <row r="4">
          <cell r="B4">
            <v>40804</v>
          </cell>
        </row>
      </sheetData>
      <sheetData sheetId="3">
        <row r="4">
          <cell r="B4">
            <v>38555</v>
          </cell>
        </row>
      </sheetData>
      <sheetData sheetId="4">
        <row r="4">
          <cell r="B4">
            <v>38555</v>
          </cell>
        </row>
      </sheetData>
      <sheetData sheetId="5">
        <row r="4">
          <cell r="B4">
            <v>39091</v>
          </cell>
        </row>
      </sheetData>
      <sheetData sheetId="6">
        <row r="4">
          <cell r="B4">
            <v>39129</v>
          </cell>
        </row>
      </sheetData>
      <sheetData sheetId="7">
        <row r="4">
          <cell r="B4">
            <v>39831</v>
          </cell>
        </row>
      </sheetData>
      <sheetData sheetId="8">
        <row r="4">
          <cell r="B4">
            <v>38609</v>
          </cell>
        </row>
      </sheetData>
      <sheetData sheetId="9">
        <row r="3">
          <cell r="C3">
            <v>39903</v>
          </cell>
        </row>
      </sheetData>
      <sheetData sheetId="10">
        <row r="3">
          <cell r="C3">
            <v>39903</v>
          </cell>
        </row>
      </sheetData>
      <sheetData sheetId="11">
        <row r="5">
          <cell r="B5">
            <v>110814414.33999999</v>
          </cell>
        </row>
      </sheetData>
      <sheetData sheetId="12">
        <row r="3">
          <cell r="C3">
            <v>39813</v>
          </cell>
        </row>
      </sheetData>
      <sheetData sheetId="13">
        <row r="4">
          <cell r="C4" t="str">
            <v>Importo</v>
          </cell>
        </row>
      </sheetData>
      <sheetData sheetId="14">
        <row r="4">
          <cell r="F4" t="str">
            <v>AL</v>
          </cell>
        </row>
      </sheetData>
      <sheetData sheetId="15">
        <row r="4">
          <cell r="F4" t="str">
            <v>AL</v>
          </cell>
        </row>
      </sheetData>
      <sheetData sheetId="16">
        <row r="5">
          <cell r="B5" t="str">
            <v>Tipologia</v>
          </cell>
        </row>
      </sheetData>
      <sheetData sheetId="17">
        <row r="4">
          <cell r="F4" t="str">
            <v>AL</v>
          </cell>
        </row>
      </sheetData>
      <sheetData sheetId="18">
        <row r="4">
          <cell r="B4">
            <v>39843</v>
          </cell>
        </row>
      </sheetData>
      <sheetData sheetId="1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sheetData sheetId="12" refreshError="1"/>
      <sheetData sheetId="13"/>
      <sheetData sheetId="14" refreshError="1"/>
      <sheetData sheetId="15"/>
      <sheetData sheetId="16"/>
      <sheetData sheetId="17" refreshError="1"/>
      <sheetData sheetId="18"/>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ow r="72">
          <cell r="A72" t="str">
            <v>N° domande best</v>
          </cell>
        </row>
        <row r="73">
          <cell r="A73" t="str">
            <v>N° domande standard</v>
          </cell>
        </row>
        <row r="74">
          <cell r="A74" t="str">
            <v>N° domande worst</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Input"/>
      <sheetName val="Curva forward"/>
    </sheetNames>
    <sheetDataSet>
      <sheetData sheetId="0"/>
      <sheetData sheetId="1">
        <row r="2">
          <cell r="D2">
            <v>39629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ow r="2">
          <cell r="J2" t="str">
            <v>Mediatori creditizi</v>
          </cell>
        </row>
        <row r="3">
          <cell r="J3" t="str">
            <v>Consulenti</v>
          </cell>
        </row>
        <row r="4">
          <cell r="J4" t="str">
            <v>BNL</v>
          </cell>
        </row>
        <row r="5">
          <cell r="J5" t="str">
            <v>FL (diretto)</v>
          </cell>
        </row>
      </sheetData>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sheetData sheetId="1"/>
      <sheetData sheetId="2"/>
      <sheetData sheetId="3"/>
      <sheetData sheetId="4"/>
      <sheetData sheetId="5"/>
      <sheetData sheetId="6"/>
      <sheetData sheetId="7"/>
      <sheetData sheetId="8"/>
      <sheetData sheetId="9"/>
      <sheetData sheetId="10">
        <row r="3">
          <cell r="B3" t="str">
            <v>Cestec Spa</v>
          </cell>
        </row>
        <row r="9">
          <cell r="B9" t="str">
            <v>Normale</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o"/>
      <sheetName val="TIP-TOP"/>
      <sheetName val="CMS"/>
      <sheetName val="Spread"/>
    </sheetNames>
    <sheetDataSet>
      <sheetData sheetId="0"/>
      <sheetData sheetId="1"/>
      <sheetData sheetId="2">
        <row r="7">
          <cell r="A7">
            <v>38168</v>
          </cell>
          <cell r="F7">
            <v>2.1103484541399851E-2</v>
          </cell>
          <cell r="G7">
            <v>2.1989662772882404E-2</v>
          </cell>
          <cell r="H7">
            <v>2.4141315572614928E-2</v>
          </cell>
          <cell r="I7">
            <v>2.8902586188969938E-2</v>
          </cell>
          <cell r="O7">
            <v>3.7869432419033448E-2</v>
          </cell>
          <cell r="U7">
            <v>4.5118054671458858E-2</v>
          </cell>
          <cell r="AA7">
            <v>4.8347088082062187E-2</v>
          </cell>
          <cell r="AG7">
            <v>5.004552461348228E-2</v>
          </cell>
          <cell r="AM7">
            <v>5.0823937085618852E-2</v>
          </cell>
          <cell r="AS7">
            <v>5.1081392085274159E-2</v>
          </cell>
        </row>
        <row r="8">
          <cell r="A8">
            <v>38260</v>
          </cell>
        </row>
        <row r="9">
          <cell r="A9">
            <v>38351</v>
          </cell>
        </row>
        <row r="10">
          <cell r="A10">
            <v>38441</v>
          </cell>
        </row>
        <row r="11">
          <cell r="A11">
            <v>38533</v>
          </cell>
        </row>
        <row r="12">
          <cell r="A12">
            <v>38625</v>
          </cell>
        </row>
        <row r="13">
          <cell r="A13">
            <v>38716</v>
          </cell>
        </row>
        <row r="14">
          <cell r="A14">
            <v>38806</v>
          </cell>
        </row>
        <row r="15">
          <cell r="A15">
            <v>38898</v>
          </cell>
        </row>
        <row r="16">
          <cell r="A16">
            <v>38990</v>
          </cell>
        </row>
        <row r="17">
          <cell r="A17">
            <v>39081</v>
          </cell>
        </row>
        <row r="18">
          <cell r="A18">
            <v>39171</v>
          </cell>
        </row>
        <row r="19">
          <cell r="A19">
            <v>39263</v>
          </cell>
        </row>
        <row r="20">
          <cell r="A20">
            <v>39355</v>
          </cell>
        </row>
        <row r="21">
          <cell r="A21">
            <v>39446</v>
          </cell>
        </row>
        <row r="22">
          <cell r="A22">
            <v>39537</v>
          </cell>
        </row>
        <row r="23">
          <cell r="A23">
            <v>39629</v>
          </cell>
        </row>
        <row r="24">
          <cell r="A24">
            <v>39721</v>
          </cell>
        </row>
        <row r="25">
          <cell r="A25">
            <v>39812</v>
          </cell>
        </row>
        <row r="26">
          <cell r="A26">
            <v>39902</v>
          </cell>
        </row>
        <row r="27">
          <cell r="A27">
            <v>39994</v>
          </cell>
        </row>
        <row r="28">
          <cell r="A28">
            <v>40086</v>
          </cell>
        </row>
        <row r="29">
          <cell r="A29">
            <v>40177</v>
          </cell>
        </row>
        <row r="30">
          <cell r="A30">
            <v>40267</v>
          </cell>
        </row>
        <row r="31">
          <cell r="A31">
            <v>40359</v>
          </cell>
        </row>
        <row r="32">
          <cell r="A32">
            <v>40451</v>
          </cell>
        </row>
        <row r="33">
          <cell r="A33">
            <v>40542</v>
          </cell>
        </row>
        <row r="34">
          <cell r="A34">
            <v>40632</v>
          </cell>
        </row>
        <row r="35">
          <cell r="A35">
            <v>40724</v>
          </cell>
        </row>
        <row r="36">
          <cell r="A36">
            <v>40816</v>
          </cell>
        </row>
        <row r="37">
          <cell r="A37">
            <v>40907</v>
          </cell>
        </row>
        <row r="38">
          <cell r="A38">
            <v>40998</v>
          </cell>
        </row>
        <row r="39">
          <cell r="A39">
            <v>41090</v>
          </cell>
        </row>
        <row r="40">
          <cell r="A40">
            <v>41182</v>
          </cell>
        </row>
        <row r="41">
          <cell r="A41">
            <v>41273</v>
          </cell>
        </row>
        <row r="42">
          <cell r="A42">
            <v>41363</v>
          </cell>
        </row>
        <row r="43">
          <cell r="A43">
            <v>41455</v>
          </cell>
        </row>
        <row r="44">
          <cell r="A44">
            <v>41547</v>
          </cell>
        </row>
        <row r="45">
          <cell r="A45">
            <v>41638</v>
          </cell>
        </row>
        <row r="46">
          <cell r="A46">
            <v>41728</v>
          </cell>
        </row>
        <row r="47">
          <cell r="A47">
            <v>41820</v>
          </cell>
        </row>
        <row r="48">
          <cell r="A48">
            <v>41912</v>
          </cell>
        </row>
        <row r="49">
          <cell r="A49">
            <v>42003</v>
          </cell>
        </row>
        <row r="50">
          <cell r="A50">
            <v>42093</v>
          </cell>
        </row>
        <row r="51">
          <cell r="A51">
            <v>42185</v>
          </cell>
        </row>
        <row r="52">
          <cell r="A52">
            <v>42277</v>
          </cell>
        </row>
        <row r="53">
          <cell r="A53">
            <v>42368</v>
          </cell>
        </row>
        <row r="54">
          <cell r="A54">
            <v>42459</v>
          </cell>
        </row>
        <row r="55">
          <cell r="A55">
            <v>42551</v>
          </cell>
        </row>
        <row r="56">
          <cell r="A56">
            <v>42643</v>
          </cell>
        </row>
        <row r="57">
          <cell r="A57">
            <v>42734</v>
          </cell>
        </row>
        <row r="58">
          <cell r="A58">
            <v>42824</v>
          </cell>
        </row>
        <row r="59">
          <cell r="A59">
            <v>42916</v>
          </cell>
        </row>
        <row r="60">
          <cell r="A60">
            <v>43008</v>
          </cell>
        </row>
        <row r="61">
          <cell r="A61">
            <v>43099</v>
          </cell>
        </row>
        <row r="62">
          <cell r="A62">
            <v>43189</v>
          </cell>
        </row>
        <row r="63">
          <cell r="A63">
            <v>43281</v>
          </cell>
        </row>
        <row r="64">
          <cell r="A64">
            <v>43373</v>
          </cell>
        </row>
        <row r="65">
          <cell r="A65">
            <v>43464</v>
          </cell>
        </row>
        <row r="66">
          <cell r="A66">
            <v>43554</v>
          </cell>
        </row>
        <row r="67">
          <cell r="A67">
            <v>43646</v>
          </cell>
        </row>
        <row r="68">
          <cell r="A68">
            <v>43738</v>
          </cell>
        </row>
        <row r="69">
          <cell r="A69">
            <v>43829</v>
          </cell>
        </row>
        <row r="70">
          <cell r="A70">
            <v>43920</v>
          </cell>
        </row>
        <row r="71">
          <cell r="A71">
            <v>44012</v>
          </cell>
        </row>
        <row r="72">
          <cell r="A72">
            <v>44104</v>
          </cell>
        </row>
        <row r="73">
          <cell r="A73">
            <v>44195</v>
          </cell>
        </row>
        <row r="74">
          <cell r="A74">
            <v>44285</v>
          </cell>
        </row>
        <row r="75">
          <cell r="A75">
            <v>44377</v>
          </cell>
        </row>
        <row r="76">
          <cell r="A76">
            <v>44469</v>
          </cell>
        </row>
        <row r="77">
          <cell r="A77">
            <v>44560</v>
          </cell>
        </row>
        <row r="78">
          <cell r="A78">
            <v>44650</v>
          </cell>
        </row>
        <row r="79">
          <cell r="A79">
            <v>44742</v>
          </cell>
        </row>
        <row r="80">
          <cell r="A80">
            <v>44834</v>
          </cell>
        </row>
        <row r="81">
          <cell r="A81">
            <v>44925</v>
          </cell>
        </row>
        <row r="82">
          <cell r="A82">
            <v>45015</v>
          </cell>
        </row>
        <row r="83">
          <cell r="A83">
            <v>45107</v>
          </cell>
        </row>
        <row r="84">
          <cell r="A84">
            <v>45199</v>
          </cell>
        </row>
        <row r="85">
          <cell r="A85">
            <v>45290</v>
          </cell>
        </row>
        <row r="86">
          <cell r="A86">
            <v>45381</v>
          </cell>
        </row>
        <row r="87">
          <cell r="A87">
            <v>45473</v>
          </cell>
        </row>
        <row r="88">
          <cell r="A88">
            <v>45565</v>
          </cell>
        </row>
        <row r="89">
          <cell r="A89">
            <v>45656</v>
          </cell>
        </row>
        <row r="90">
          <cell r="A90">
            <v>45746</v>
          </cell>
        </row>
        <row r="91">
          <cell r="A91">
            <v>45838</v>
          </cell>
        </row>
        <row r="92">
          <cell r="A92">
            <v>45930</v>
          </cell>
        </row>
        <row r="93">
          <cell r="A93">
            <v>46021</v>
          </cell>
        </row>
        <row r="94">
          <cell r="A94">
            <v>46111</v>
          </cell>
        </row>
        <row r="95">
          <cell r="A95">
            <v>46203</v>
          </cell>
        </row>
        <row r="96">
          <cell r="A96">
            <v>46295</v>
          </cell>
        </row>
        <row r="97">
          <cell r="A97">
            <v>46386</v>
          </cell>
        </row>
        <row r="98">
          <cell r="A98">
            <v>46476</v>
          </cell>
        </row>
        <row r="99">
          <cell r="A99">
            <v>46568</v>
          </cell>
        </row>
        <row r="100">
          <cell r="A100">
            <v>46660</v>
          </cell>
        </row>
        <row r="101">
          <cell r="A101">
            <v>46751</v>
          </cell>
        </row>
        <row r="102">
          <cell r="A102">
            <v>46842</v>
          </cell>
        </row>
        <row r="103">
          <cell r="A103">
            <v>46934</v>
          </cell>
        </row>
        <row r="104">
          <cell r="A104">
            <v>47026</v>
          </cell>
        </row>
        <row r="105">
          <cell r="A105">
            <v>47117</v>
          </cell>
        </row>
        <row r="106">
          <cell r="A106">
            <v>47207</v>
          </cell>
        </row>
        <row r="107">
          <cell r="A107">
            <v>47299</v>
          </cell>
        </row>
        <row r="108">
          <cell r="A108">
            <v>47391</v>
          </cell>
        </row>
        <row r="109">
          <cell r="A109">
            <v>47482</v>
          </cell>
        </row>
        <row r="110">
          <cell r="A110">
            <v>47572</v>
          </cell>
        </row>
        <row r="111">
          <cell r="A111">
            <v>47664</v>
          </cell>
        </row>
        <row r="112">
          <cell r="A112">
            <v>47756</v>
          </cell>
        </row>
        <row r="113">
          <cell r="A113">
            <v>47847</v>
          </cell>
        </row>
        <row r="114">
          <cell r="A114">
            <v>47937</v>
          </cell>
        </row>
        <row r="115">
          <cell r="A115">
            <v>48029</v>
          </cell>
        </row>
        <row r="116">
          <cell r="A116">
            <v>48121</v>
          </cell>
        </row>
        <row r="117">
          <cell r="A117">
            <v>48212</v>
          </cell>
        </row>
        <row r="118">
          <cell r="A118">
            <v>48303</v>
          </cell>
        </row>
        <row r="119">
          <cell r="A119">
            <v>48395</v>
          </cell>
        </row>
        <row r="120">
          <cell r="A120">
            <v>48487</v>
          </cell>
        </row>
        <row r="121">
          <cell r="A121">
            <v>48578</v>
          </cell>
        </row>
        <row r="122">
          <cell r="A122">
            <v>48668</v>
          </cell>
        </row>
        <row r="123">
          <cell r="A123">
            <v>48760</v>
          </cell>
        </row>
        <row r="124">
          <cell r="A124">
            <v>48852</v>
          </cell>
        </row>
        <row r="125">
          <cell r="A125">
            <v>48943</v>
          </cell>
        </row>
        <row r="126">
          <cell r="A126">
            <v>49033</v>
          </cell>
        </row>
        <row r="127">
          <cell r="A127">
            <v>49125</v>
          </cell>
        </row>
        <row r="128">
          <cell r="A128">
            <v>49217</v>
          </cell>
        </row>
        <row r="129">
          <cell r="A129">
            <v>49308</v>
          </cell>
        </row>
        <row r="130">
          <cell r="A130">
            <v>49398</v>
          </cell>
        </row>
        <row r="131">
          <cell r="A131">
            <v>49490</v>
          </cell>
        </row>
        <row r="132">
          <cell r="A132">
            <v>49582</v>
          </cell>
        </row>
        <row r="133">
          <cell r="A133">
            <v>49673</v>
          </cell>
        </row>
        <row r="134">
          <cell r="A134">
            <v>49764</v>
          </cell>
        </row>
        <row r="135">
          <cell r="A135">
            <v>49856</v>
          </cell>
        </row>
        <row r="136">
          <cell r="A136">
            <v>49948</v>
          </cell>
        </row>
        <row r="137">
          <cell r="A137">
            <v>50039</v>
          </cell>
        </row>
        <row r="138">
          <cell r="A138">
            <v>50129</v>
          </cell>
        </row>
        <row r="139">
          <cell r="A139">
            <v>50221</v>
          </cell>
        </row>
        <row r="140">
          <cell r="A140">
            <v>50313</v>
          </cell>
        </row>
        <row r="141">
          <cell r="A141">
            <v>50404</v>
          </cell>
        </row>
        <row r="142">
          <cell r="A142">
            <v>50494</v>
          </cell>
        </row>
        <row r="143">
          <cell r="A143">
            <v>50586</v>
          </cell>
        </row>
        <row r="144">
          <cell r="A144">
            <v>50678</v>
          </cell>
        </row>
        <row r="145">
          <cell r="A145">
            <v>50769</v>
          </cell>
        </row>
        <row r="146">
          <cell r="A146">
            <v>50859</v>
          </cell>
        </row>
        <row r="147">
          <cell r="A147">
            <v>50951</v>
          </cell>
        </row>
        <row r="148">
          <cell r="A148">
            <v>51043</v>
          </cell>
        </row>
        <row r="149">
          <cell r="A149">
            <v>51134</v>
          </cell>
        </row>
        <row r="150">
          <cell r="A150">
            <v>51225</v>
          </cell>
        </row>
        <row r="151">
          <cell r="A151">
            <v>51317</v>
          </cell>
        </row>
        <row r="152">
          <cell r="A152">
            <v>51409</v>
          </cell>
        </row>
        <row r="153">
          <cell r="A153">
            <v>51500</v>
          </cell>
        </row>
        <row r="154">
          <cell r="A154">
            <v>51590</v>
          </cell>
        </row>
        <row r="155">
          <cell r="A155">
            <v>51682</v>
          </cell>
        </row>
        <row r="156">
          <cell r="A156">
            <v>51774</v>
          </cell>
        </row>
        <row r="157">
          <cell r="A157">
            <v>51865</v>
          </cell>
        </row>
        <row r="158">
          <cell r="A158">
            <v>51955</v>
          </cell>
        </row>
        <row r="159">
          <cell r="A159">
            <v>52047</v>
          </cell>
        </row>
        <row r="160">
          <cell r="A160">
            <v>52139</v>
          </cell>
        </row>
        <row r="161">
          <cell r="A161">
            <v>52230</v>
          </cell>
        </row>
        <row r="162">
          <cell r="A162">
            <v>52320</v>
          </cell>
        </row>
        <row r="163">
          <cell r="A163">
            <v>52412</v>
          </cell>
        </row>
        <row r="164">
          <cell r="A164">
            <v>52504</v>
          </cell>
        </row>
        <row r="165">
          <cell r="A165">
            <v>52595</v>
          </cell>
        </row>
        <row r="166">
          <cell r="A166">
            <v>52686</v>
          </cell>
        </row>
        <row r="167">
          <cell r="A167">
            <v>52778</v>
          </cell>
        </row>
        <row r="168">
          <cell r="A168">
            <v>52870</v>
          </cell>
        </row>
        <row r="169">
          <cell r="A169">
            <v>52961</v>
          </cell>
        </row>
        <row r="170">
          <cell r="A170">
            <v>53051</v>
          </cell>
        </row>
        <row r="171">
          <cell r="A171">
            <v>53143</v>
          </cell>
        </row>
        <row r="172">
          <cell r="A172">
            <v>53235</v>
          </cell>
        </row>
        <row r="173">
          <cell r="A173">
            <v>53326</v>
          </cell>
        </row>
        <row r="174">
          <cell r="A174">
            <v>53416</v>
          </cell>
        </row>
        <row r="175">
          <cell r="A175">
            <v>53508</v>
          </cell>
        </row>
        <row r="176">
          <cell r="A176">
            <v>53600</v>
          </cell>
        </row>
        <row r="177">
          <cell r="A177">
            <v>53691</v>
          </cell>
        </row>
        <row r="178">
          <cell r="A178">
            <v>53781</v>
          </cell>
        </row>
        <row r="179">
          <cell r="A179">
            <v>53873</v>
          </cell>
        </row>
        <row r="180">
          <cell r="A180">
            <v>53965</v>
          </cell>
        </row>
        <row r="181">
          <cell r="A181">
            <v>54056</v>
          </cell>
        </row>
        <row r="182">
          <cell r="A182">
            <v>54147</v>
          </cell>
        </row>
        <row r="183">
          <cell r="A183">
            <v>54239</v>
          </cell>
        </row>
        <row r="184">
          <cell r="A184">
            <v>54331</v>
          </cell>
        </row>
        <row r="185">
          <cell r="A185">
            <v>54422</v>
          </cell>
        </row>
        <row r="186">
          <cell r="A186">
            <v>54512</v>
          </cell>
        </row>
        <row r="187">
          <cell r="A187">
            <v>54604</v>
          </cell>
        </row>
        <row r="188">
          <cell r="A188">
            <v>54696</v>
          </cell>
        </row>
        <row r="189">
          <cell r="A189">
            <v>54787</v>
          </cell>
        </row>
        <row r="190">
          <cell r="A190">
            <v>54877</v>
          </cell>
        </row>
        <row r="191">
          <cell r="A191">
            <v>54969</v>
          </cell>
        </row>
        <row r="192">
          <cell r="A192">
            <v>55061</v>
          </cell>
        </row>
        <row r="193">
          <cell r="A193">
            <v>55152</v>
          </cell>
        </row>
        <row r="194">
          <cell r="A194">
            <v>55242</v>
          </cell>
        </row>
        <row r="195">
          <cell r="A195">
            <v>55334</v>
          </cell>
        </row>
        <row r="196">
          <cell r="A196">
            <v>55426</v>
          </cell>
        </row>
        <row r="197">
          <cell r="A197">
            <v>55517</v>
          </cell>
        </row>
        <row r="198">
          <cell r="A198">
            <v>55608</v>
          </cell>
        </row>
        <row r="199">
          <cell r="A199">
            <v>55700</v>
          </cell>
        </row>
        <row r="200">
          <cell r="A200">
            <v>55792</v>
          </cell>
        </row>
        <row r="201">
          <cell r="A201">
            <v>55883</v>
          </cell>
        </row>
        <row r="202">
          <cell r="A202">
            <v>55973</v>
          </cell>
        </row>
        <row r="203">
          <cell r="A203">
            <v>56065</v>
          </cell>
        </row>
        <row r="204">
          <cell r="A204">
            <v>56157</v>
          </cell>
        </row>
        <row r="205">
          <cell r="A205">
            <v>56248</v>
          </cell>
        </row>
        <row r="206">
          <cell r="A206">
            <v>56338</v>
          </cell>
        </row>
        <row r="207">
          <cell r="A207">
            <v>56430</v>
          </cell>
        </row>
        <row r="208">
          <cell r="A208">
            <v>56522</v>
          </cell>
        </row>
        <row r="209">
          <cell r="A209">
            <v>56613</v>
          </cell>
        </row>
        <row r="210">
          <cell r="A210">
            <v>56703</v>
          </cell>
        </row>
        <row r="211">
          <cell r="A211">
            <v>56795</v>
          </cell>
        </row>
        <row r="212">
          <cell r="A212">
            <v>56887</v>
          </cell>
        </row>
        <row r="213">
          <cell r="A213">
            <v>56978</v>
          </cell>
        </row>
        <row r="214">
          <cell r="A214">
            <v>57069</v>
          </cell>
        </row>
        <row r="215">
          <cell r="A215">
            <v>57161</v>
          </cell>
        </row>
        <row r="216">
          <cell r="A216">
            <v>57253</v>
          </cell>
        </row>
        <row r="217">
          <cell r="A217">
            <v>57344</v>
          </cell>
        </row>
        <row r="218">
          <cell r="A218">
            <v>57434</v>
          </cell>
        </row>
        <row r="219">
          <cell r="A219">
            <v>57526</v>
          </cell>
        </row>
        <row r="220">
          <cell r="A220">
            <v>57618</v>
          </cell>
        </row>
        <row r="221">
          <cell r="A221">
            <v>57709</v>
          </cell>
        </row>
        <row r="222">
          <cell r="A222">
            <v>57799</v>
          </cell>
        </row>
        <row r="223">
          <cell r="A223">
            <v>57891</v>
          </cell>
        </row>
        <row r="224">
          <cell r="A224">
            <v>57983</v>
          </cell>
        </row>
        <row r="225">
          <cell r="A225">
            <v>58074</v>
          </cell>
        </row>
        <row r="226">
          <cell r="A226">
            <v>58164</v>
          </cell>
        </row>
        <row r="227">
          <cell r="A227">
            <v>58256</v>
          </cell>
        </row>
        <row r="228">
          <cell r="A228">
            <v>58348</v>
          </cell>
        </row>
        <row r="229">
          <cell r="A229">
            <v>58439</v>
          </cell>
        </row>
        <row r="230">
          <cell r="A230">
            <v>58530</v>
          </cell>
        </row>
        <row r="231">
          <cell r="A231">
            <v>58622</v>
          </cell>
        </row>
        <row r="232">
          <cell r="A232">
            <v>58714</v>
          </cell>
        </row>
        <row r="233">
          <cell r="A233">
            <v>58805</v>
          </cell>
        </row>
        <row r="234">
          <cell r="A234">
            <v>58895</v>
          </cell>
        </row>
        <row r="235">
          <cell r="A235">
            <v>58987</v>
          </cell>
        </row>
        <row r="236">
          <cell r="A236">
            <v>59079</v>
          </cell>
        </row>
        <row r="237">
          <cell r="A237">
            <v>59170</v>
          </cell>
        </row>
        <row r="238">
          <cell r="A238">
            <v>59260</v>
          </cell>
        </row>
        <row r="239">
          <cell r="A239">
            <v>59352</v>
          </cell>
        </row>
        <row r="240">
          <cell r="A240">
            <v>59444</v>
          </cell>
        </row>
        <row r="241">
          <cell r="A241">
            <v>59535</v>
          </cell>
        </row>
        <row r="242">
          <cell r="A242">
            <v>59625</v>
          </cell>
        </row>
        <row r="243">
          <cell r="A243">
            <v>59717</v>
          </cell>
        </row>
        <row r="244">
          <cell r="A244">
            <v>59809</v>
          </cell>
        </row>
        <row r="245">
          <cell r="A245">
            <v>59900</v>
          </cell>
        </row>
        <row r="246">
          <cell r="A246">
            <v>59991</v>
          </cell>
        </row>
        <row r="247">
          <cell r="A247">
            <v>60083</v>
          </cell>
        </row>
        <row r="248">
          <cell r="A248">
            <v>60175</v>
          </cell>
        </row>
        <row r="249">
          <cell r="A249">
            <v>60266</v>
          </cell>
        </row>
        <row r="250">
          <cell r="A250">
            <v>60356</v>
          </cell>
        </row>
        <row r="251">
          <cell r="A251">
            <v>60448</v>
          </cell>
        </row>
        <row r="252">
          <cell r="A252">
            <v>60540</v>
          </cell>
        </row>
        <row r="253">
          <cell r="A253">
            <v>60631</v>
          </cell>
        </row>
        <row r="254">
          <cell r="A254">
            <v>60721</v>
          </cell>
        </row>
        <row r="255">
          <cell r="A255">
            <v>60813</v>
          </cell>
        </row>
        <row r="256">
          <cell r="A256">
            <v>60905</v>
          </cell>
        </row>
        <row r="257">
          <cell r="A257">
            <v>60996</v>
          </cell>
        </row>
        <row r="258">
          <cell r="A258">
            <v>61086</v>
          </cell>
        </row>
        <row r="259">
          <cell r="A259">
            <v>61178</v>
          </cell>
        </row>
        <row r="260">
          <cell r="A260">
            <v>61270</v>
          </cell>
        </row>
        <row r="261">
          <cell r="A261">
            <v>61361</v>
          </cell>
        </row>
        <row r="262">
          <cell r="A262">
            <v>61452</v>
          </cell>
        </row>
        <row r="263">
          <cell r="A263">
            <v>61544</v>
          </cell>
        </row>
        <row r="264">
          <cell r="A264">
            <v>61636</v>
          </cell>
        </row>
        <row r="265">
          <cell r="A265">
            <v>61727</v>
          </cell>
        </row>
        <row r="266">
          <cell r="A266">
            <v>61817</v>
          </cell>
        </row>
        <row r="267">
          <cell r="A267">
            <v>61909</v>
          </cell>
        </row>
        <row r="268">
          <cell r="A268">
            <v>62001</v>
          </cell>
        </row>
        <row r="269">
          <cell r="A269">
            <v>62092</v>
          </cell>
        </row>
        <row r="270">
          <cell r="A270">
            <v>62182</v>
          </cell>
        </row>
        <row r="271">
          <cell r="A271">
            <v>62274</v>
          </cell>
        </row>
        <row r="272">
          <cell r="A272">
            <v>62366</v>
          </cell>
        </row>
        <row r="273">
          <cell r="A273">
            <v>62457</v>
          </cell>
        </row>
        <row r="274">
          <cell r="A274">
            <v>62547</v>
          </cell>
        </row>
        <row r="275">
          <cell r="A275">
            <v>62639</v>
          </cell>
        </row>
        <row r="276">
          <cell r="A276">
            <v>62731</v>
          </cell>
        </row>
        <row r="277">
          <cell r="A277">
            <v>62822</v>
          </cell>
        </row>
        <row r="278">
          <cell r="A278">
            <v>62913</v>
          </cell>
        </row>
        <row r="279">
          <cell r="A279">
            <v>63005</v>
          </cell>
        </row>
        <row r="280">
          <cell r="A280">
            <v>63097</v>
          </cell>
        </row>
        <row r="281">
          <cell r="A281">
            <v>63188</v>
          </cell>
        </row>
        <row r="282">
          <cell r="A282">
            <v>63278</v>
          </cell>
        </row>
        <row r="283">
          <cell r="A283">
            <v>63370</v>
          </cell>
        </row>
        <row r="284">
          <cell r="A284">
            <v>63462</v>
          </cell>
        </row>
        <row r="285">
          <cell r="A285">
            <v>63553</v>
          </cell>
        </row>
        <row r="286">
          <cell r="A286">
            <v>63643</v>
          </cell>
        </row>
      </sheetData>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sheetData sheetId="1"/>
      <sheetData sheetId="2">
        <row r="29">
          <cell r="E29">
            <v>41091</v>
          </cell>
        </row>
        <row r="31">
          <cell r="E31">
            <v>50405</v>
          </cell>
        </row>
        <row r="309">
          <cell r="E309">
            <v>41183</v>
          </cell>
        </row>
      </sheetData>
      <sheetData sheetId="3"/>
      <sheetData sheetId="4"/>
      <sheetData sheetId="5" refreshError="1">
        <row r="36">
          <cell r="A36" t="str">
            <v>Inizio periodo operation</v>
          </cell>
          <cell r="D36">
            <v>39448</v>
          </cell>
          <cell r="E36">
            <v>39630</v>
          </cell>
          <cell r="F36">
            <v>39814</v>
          </cell>
          <cell r="G36">
            <v>39995</v>
          </cell>
          <cell r="H36">
            <v>40179</v>
          </cell>
          <cell r="I36">
            <v>40360</v>
          </cell>
          <cell r="J36">
            <v>40544</v>
          </cell>
          <cell r="K36">
            <v>40725</v>
          </cell>
          <cell r="L36">
            <v>40909</v>
          </cell>
          <cell r="M36">
            <v>41091</v>
          </cell>
          <cell r="N36">
            <v>41275</v>
          </cell>
          <cell r="O36">
            <v>41456</v>
          </cell>
          <cell r="P36">
            <v>41640</v>
          </cell>
          <cell r="Q36">
            <v>41821</v>
          </cell>
          <cell r="R36">
            <v>42005</v>
          </cell>
          <cell r="S36">
            <v>42186</v>
          </cell>
          <cell r="T36">
            <v>42370</v>
          </cell>
          <cell r="U36">
            <v>42552</v>
          </cell>
          <cell r="V36">
            <v>42736</v>
          </cell>
          <cell r="W36">
            <v>42917</v>
          </cell>
          <cell r="X36">
            <v>43101</v>
          </cell>
          <cell r="Y36">
            <v>43282</v>
          </cell>
          <cell r="Z36">
            <v>43466</v>
          </cell>
          <cell r="AA36">
            <v>43647</v>
          </cell>
          <cell r="AB36">
            <v>43831</v>
          </cell>
          <cell r="AC36">
            <v>44013</v>
          </cell>
          <cell r="AD36">
            <v>44197</v>
          </cell>
          <cell r="AE36">
            <v>44378</v>
          </cell>
          <cell r="AF36">
            <v>44562</v>
          </cell>
          <cell r="AG36">
            <v>44743</v>
          </cell>
          <cell r="AH36">
            <v>44927</v>
          </cell>
          <cell r="AI36">
            <v>45108</v>
          </cell>
          <cell r="AJ36">
            <v>45292</v>
          </cell>
          <cell r="AK36">
            <v>45474</v>
          </cell>
          <cell r="AL36">
            <v>45658</v>
          </cell>
          <cell r="AM36">
            <v>45839</v>
          </cell>
          <cell r="AN36">
            <v>46023</v>
          </cell>
          <cell r="AO36">
            <v>46204</v>
          </cell>
          <cell r="AP36">
            <v>46388</v>
          </cell>
          <cell r="AQ36">
            <v>46569</v>
          </cell>
          <cell r="AR36">
            <v>46753</v>
          </cell>
          <cell r="AS36">
            <v>46935</v>
          </cell>
          <cell r="AT36">
            <v>47119</v>
          </cell>
          <cell r="AU36">
            <v>47300</v>
          </cell>
          <cell r="AV36">
            <v>47484</v>
          </cell>
          <cell r="AW36">
            <v>47665</v>
          </cell>
          <cell r="AX36">
            <v>47849</v>
          </cell>
          <cell r="AY36">
            <v>48030</v>
          </cell>
          <cell r="AZ36">
            <v>48214</v>
          </cell>
          <cell r="BA36">
            <v>48396</v>
          </cell>
          <cell r="BB36">
            <v>48580</v>
          </cell>
          <cell r="BC36">
            <v>48761</v>
          </cell>
          <cell r="BD36">
            <v>48945</v>
          </cell>
          <cell r="BE36">
            <v>49126</v>
          </cell>
          <cell r="BF36">
            <v>49310</v>
          </cell>
          <cell r="BG36">
            <v>49491</v>
          </cell>
          <cell r="BH36">
            <v>49675</v>
          </cell>
          <cell r="BI36">
            <v>49857</v>
          </cell>
          <cell r="BJ36">
            <v>50041</v>
          </cell>
          <cell r="BK36">
            <v>50222</v>
          </cell>
          <cell r="BL36">
            <v>50406</v>
          </cell>
          <cell r="BM36">
            <v>50587</v>
          </cell>
          <cell r="BN36">
            <v>50771</v>
          </cell>
          <cell r="BO36">
            <v>50952</v>
          </cell>
          <cell r="BP36">
            <v>51136</v>
          </cell>
          <cell r="BQ36">
            <v>51318</v>
          </cell>
          <cell r="BR36">
            <v>51502</v>
          </cell>
          <cell r="BS36">
            <v>51683</v>
          </cell>
          <cell r="BT36">
            <v>51867</v>
          </cell>
          <cell r="BU36">
            <v>52048</v>
          </cell>
          <cell r="BV36">
            <v>52232</v>
          </cell>
          <cell r="BW36">
            <v>52413</v>
          </cell>
          <cell r="BX36">
            <v>52597</v>
          </cell>
          <cell r="BY36">
            <v>52779</v>
          </cell>
          <cell r="BZ36">
            <v>52963</v>
          </cell>
          <cell r="CA36">
            <v>53144</v>
          </cell>
          <cell r="CB36">
            <v>53328</v>
          </cell>
          <cell r="CC36">
            <v>53509</v>
          </cell>
          <cell r="CD36">
            <v>53693</v>
          </cell>
          <cell r="CE36">
            <v>53874</v>
          </cell>
          <cell r="CF36">
            <v>54058</v>
          </cell>
          <cell r="CG36">
            <v>54240</v>
          </cell>
          <cell r="CH36">
            <v>54424</v>
          </cell>
          <cell r="CI36">
            <v>54605</v>
          </cell>
          <cell r="CJ36">
            <v>54789</v>
          </cell>
          <cell r="CK36">
            <v>54970</v>
          </cell>
          <cell r="CL36">
            <v>55154</v>
          </cell>
          <cell r="CM36">
            <v>55335</v>
          </cell>
          <cell r="CN36">
            <v>55519</v>
          </cell>
          <cell r="CO36">
            <v>55701</v>
          </cell>
          <cell r="CP36">
            <v>55885</v>
          </cell>
          <cell r="CQ36">
            <v>56066</v>
          </cell>
          <cell r="CR36">
            <v>56250</v>
          </cell>
          <cell r="CS36">
            <v>56431</v>
          </cell>
          <cell r="CT36">
            <v>56615</v>
          </cell>
          <cell r="CU36">
            <v>56796</v>
          </cell>
          <cell r="CV36">
            <v>56980</v>
          </cell>
          <cell r="CW36">
            <v>57162</v>
          </cell>
          <cell r="CX36">
            <v>57346</v>
          </cell>
          <cell r="CY36">
            <v>57527</v>
          </cell>
          <cell r="CZ36">
            <v>57711</v>
          </cell>
          <cell r="DA36">
            <v>57892</v>
          </cell>
          <cell r="DB36">
            <v>58076</v>
          </cell>
          <cell r="DC36">
            <v>58257</v>
          </cell>
          <cell r="DD36">
            <v>58441</v>
          </cell>
          <cell r="DE36">
            <v>58623</v>
          </cell>
          <cell r="DF36">
            <v>58807</v>
          </cell>
          <cell r="DG36">
            <v>58988</v>
          </cell>
          <cell r="DH36">
            <v>59172</v>
          </cell>
          <cell r="DI36">
            <v>59353</v>
          </cell>
          <cell r="DJ36">
            <v>59537</v>
          </cell>
          <cell r="DK36">
            <v>59718</v>
          </cell>
          <cell r="DL36">
            <v>59902</v>
          </cell>
          <cell r="DM36">
            <v>60084</v>
          </cell>
          <cell r="DN36">
            <v>60268</v>
          </cell>
          <cell r="DO36">
            <v>60449</v>
          </cell>
          <cell r="DP36">
            <v>60633</v>
          </cell>
          <cell r="DQ36">
            <v>60814</v>
          </cell>
          <cell r="DR36">
            <v>60998</v>
          </cell>
          <cell r="DS36">
            <v>61179</v>
          </cell>
          <cell r="DT36">
            <v>61363</v>
          </cell>
          <cell r="DU36">
            <v>61545</v>
          </cell>
          <cell r="DV36">
            <v>61729</v>
          </cell>
          <cell r="DW36">
            <v>61910</v>
          </cell>
          <cell r="DX36">
            <v>62094</v>
          </cell>
          <cell r="DY36">
            <v>62275</v>
          </cell>
          <cell r="DZ36">
            <v>62459</v>
          </cell>
          <cell r="EA36">
            <v>62640</v>
          </cell>
          <cell r="EB36">
            <v>62824</v>
          </cell>
          <cell r="EC36">
            <v>63006</v>
          </cell>
          <cell r="ED36">
            <v>63190</v>
          </cell>
          <cell r="EE36">
            <v>63371</v>
          </cell>
          <cell r="EF36">
            <v>63555</v>
          </cell>
          <cell r="EG36">
            <v>63736</v>
          </cell>
          <cell r="EH36">
            <v>63920</v>
          </cell>
          <cell r="EI36">
            <v>64101</v>
          </cell>
          <cell r="EJ36">
            <v>64285</v>
          </cell>
          <cell r="EK36">
            <v>64467</v>
          </cell>
          <cell r="EL36">
            <v>64651</v>
          </cell>
          <cell r="EM36">
            <v>64832</v>
          </cell>
          <cell r="EN36">
            <v>65016</v>
          </cell>
          <cell r="EO36">
            <v>65197</v>
          </cell>
          <cell r="EP36">
            <v>65381</v>
          </cell>
          <cell r="EQ36">
            <v>65562</v>
          </cell>
          <cell r="ER36">
            <v>65746</v>
          </cell>
          <cell r="ES36">
            <v>65928</v>
          </cell>
          <cell r="ET36">
            <v>66112</v>
          </cell>
          <cell r="EU36">
            <v>66293</v>
          </cell>
          <cell r="EV36">
            <v>66477</v>
          </cell>
          <cell r="EW36">
            <v>66658</v>
          </cell>
          <cell r="EX36">
            <v>66842</v>
          </cell>
          <cell r="EY36">
            <v>67023</v>
          </cell>
          <cell r="EZ36">
            <v>67207</v>
          </cell>
          <cell r="FA36">
            <v>67389</v>
          </cell>
          <cell r="FB36">
            <v>67573</v>
          </cell>
          <cell r="FC36">
            <v>67754</v>
          </cell>
          <cell r="FD36">
            <v>67938</v>
          </cell>
          <cell r="FE36">
            <v>68119</v>
          </cell>
          <cell r="FF36">
            <v>68303</v>
          </cell>
          <cell r="FG36">
            <v>68484</v>
          </cell>
          <cell r="FH36">
            <v>68668</v>
          </cell>
          <cell r="FI36">
            <v>68850</v>
          </cell>
          <cell r="FJ36">
            <v>69034</v>
          </cell>
          <cell r="FK36">
            <v>69215</v>
          </cell>
          <cell r="FL36">
            <v>69399</v>
          </cell>
          <cell r="FM36">
            <v>69580</v>
          </cell>
          <cell r="FN36">
            <v>69764</v>
          </cell>
          <cell r="FO36">
            <v>69945</v>
          </cell>
          <cell r="FP36">
            <v>70129</v>
          </cell>
          <cell r="FQ36">
            <v>70311</v>
          </cell>
          <cell r="FR36">
            <v>70495</v>
          </cell>
          <cell r="FS36">
            <v>70676</v>
          </cell>
          <cell r="FT36">
            <v>70860</v>
          </cell>
          <cell r="FU36">
            <v>71041</v>
          </cell>
          <cell r="FV36">
            <v>71225</v>
          </cell>
          <cell r="FW36">
            <v>71406</v>
          </cell>
        </row>
        <row r="37">
          <cell r="A37" t="str">
            <v>Fine periodo operation</v>
          </cell>
          <cell r="C37">
            <v>39447</v>
          </cell>
          <cell r="D37">
            <v>39629</v>
          </cell>
          <cell r="E37">
            <v>39813</v>
          </cell>
          <cell r="F37">
            <v>39994</v>
          </cell>
          <cell r="G37">
            <v>40178</v>
          </cell>
          <cell r="H37">
            <v>40359</v>
          </cell>
          <cell r="I37">
            <v>40543</v>
          </cell>
          <cell r="J37">
            <v>40724</v>
          </cell>
          <cell r="K37">
            <v>40908</v>
          </cell>
          <cell r="L37">
            <v>41090</v>
          </cell>
          <cell r="M37">
            <v>41274</v>
          </cell>
          <cell r="N37">
            <v>41455</v>
          </cell>
          <cell r="O37">
            <v>41639</v>
          </cell>
          <cell r="P37">
            <v>41820</v>
          </cell>
          <cell r="Q37">
            <v>42004</v>
          </cell>
          <cell r="R37">
            <v>42185</v>
          </cell>
          <cell r="S37">
            <v>42369</v>
          </cell>
          <cell r="T37">
            <v>42551</v>
          </cell>
          <cell r="U37">
            <v>42735</v>
          </cell>
          <cell r="V37">
            <v>42916</v>
          </cell>
          <cell r="W37">
            <v>43100</v>
          </cell>
          <cell r="X37">
            <v>43281</v>
          </cell>
          <cell r="Y37">
            <v>43465</v>
          </cell>
          <cell r="Z37">
            <v>43646</v>
          </cell>
          <cell r="AA37">
            <v>43830</v>
          </cell>
          <cell r="AB37">
            <v>44012</v>
          </cell>
          <cell r="AC37">
            <v>44196</v>
          </cell>
          <cell r="AD37">
            <v>44377</v>
          </cell>
          <cell r="AE37">
            <v>44561</v>
          </cell>
          <cell r="AF37">
            <v>44742</v>
          </cell>
          <cell r="AG37">
            <v>44926</v>
          </cell>
          <cell r="AH37">
            <v>45107</v>
          </cell>
          <cell r="AI37">
            <v>45291</v>
          </cell>
          <cell r="AJ37">
            <v>45473</v>
          </cell>
          <cell r="AK37">
            <v>45657</v>
          </cell>
          <cell r="AL37">
            <v>45838</v>
          </cell>
          <cell r="AM37">
            <v>46022</v>
          </cell>
          <cell r="AN37">
            <v>46203</v>
          </cell>
          <cell r="AO37">
            <v>46387</v>
          </cell>
          <cell r="AP37">
            <v>46568</v>
          </cell>
          <cell r="AQ37">
            <v>46752</v>
          </cell>
          <cell r="AR37">
            <v>46934</v>
          </cell>
          <cell r="AS37">
            <v>47118</v>
          </cell>
          <cell r="AT37">
            <v>47299</v>
          </cell>
          <cell r="AU37">
            <v>47483</v>
          </cell>
          <cell r="AV37">
            <v>47664</v>
          </cell>
          <cell r="AW37">
            <v>47848</v>
          </cell>
          <cell r="AX37">
            <v>48029</v>
          </cell>
          <cell r="AY37">
            <v>48213</v>
          </cell>
          <cell r="AZ37">
            <v>48395</v>
          </cell>
          <cell r="BA37">
            <v>48579</v>
          </cell>
          <cell r="BB37">
            <v>48760</v>
          </cell>
          <cell r="BC37">
            <v>48944</v>
          </cell>
          <cell r="BD37">
            <v>49125</v>
          </cell>
          <cell r="BE37">
            <v>49309</v>
          </cell>
          <cell r="BF37">
            <v>49490</v>
          </cell>
          <cell r="BG37">
            <v>49674</v>
          </cell>
          <cell r="BH37">
            <v>49856</v>
          </cell>
          <cell r="BI37">
            <v>50040</v>
          </cell>
          <cell r="BJ37">
            <v>50221</v>
          </cell>
          <cell r="BK37">
            <v>50405</v>
          </cell>
          <cell r="BL37">
            <v>50586</v>
          </cell>
          <cell r="BM37">
            <v>50770</v>
          </cell>
          <cell r="BN37">
            <v>50951</v>
          </cell>
          <cell r="BO37">
            <v>51135</v>
          </cell>
          <cell r="BP37">
            <v>51317</v>
          </cell>
          <cell r="BQ37">
            <v>51501</v>
          </cell>
          <cell r="BR37">
            <v>51682</v>
          </cell>
          <cell r="BS37">
            <v>51866</v>
          </cell>
          <cell r="BT37">
            <v>52047</v>
          </cell>
          <cell r="BU37">
            <v>52231</v>
          </cell>
          <cell r="BV37">
            <v>52412</v>
          </cell>
          <cell r="BW37">
            <v>52596</v>
          </cell>
          <cell r="BX37">
            <v>52778</v>
          </cell>
          <cell r="BY37">
            <v>52962</v>
          </cell>
          <cell r="BZ37">
            <v>53143</v>
          </cell>
          <cell r="CA37">
            <v>53327</v>
          </cell>
          <cell r="CB37">
            <v>53508</v>
          </cell>
          <cell r="CC37">
            <v>53692</v>
          </cell>
          <cell r="CD37">
            <v>53873</v>
          </cell>
          <cell r="CE37">
            <v>54057</v>
          </cell>
          <cell r="CF37">
            <v>54239</v>
          </cell>
          <cell r="CG37">
            <v>54423</v>
          </cell>
          <cell r="CH37">
            <v>54604</v>
          </cell>
          <cell r="CI37">
            <v>54788</v>
          </cell>
          <cell r="CJ37">
            <v>54969</v>
          </cell>
          <cell r="CK37">
            <v>55153</v>
          </cell>
          <cell r="CL37">
            <v>55334</v>
          </cell>
          <cell r="CM37">
            <v>55518</v>
          </cell>
          <cell r="CN37">
            <v>55700</v>
          </cell>
          <cell r="CO37">
            <v>55884</v>
          </cell>
          <cell r="CP37">
            <v>56065</v>
          </cell>
          <cell r="CQ37">
            <v>56249</v>
          </cell>
          <cell r="CR37">
            <v>56430</v>
          </cell>
          <cell r="CS37">
            <v>56614</v>
          </cell>
          <cell r="CT37">
            <v>56795</v>
          </cell>
          <cell r="CU37">
            <v>56979</v>
          </cell>
          <cell r="CV37">
            <v>57161</v>
          </cell>
          <cell r="CW37">
            <v>57345</v>
          </cell>
          <cell r="CX37">
            <v>57526</v>
          </cell>
          <cell r="CY37">
            <v>57710</v>
          </cell>
          <cell r="CZ37">
            <v>57891</v>
          </cell>
          <cell r="DA37">
            <v>58075</v>
          </cell>
          <cell r="DB37">
            <v>58256</v>
          </cell>
          <cell r="DC37">
            <v>58440</v>
          </cell>
          <cell r="DD37">
            <v>58622</v>
          </cell>
          <cell r="DE37">
            <v>58806</v>
          </cell>
          <cell r="DF37">
            <v>58987</v>
          </cell>
          <cell r="DG37">
            <v>59171</v>
          </cell>
          <cell r="DH37">
            <v>59352</v>
          </cell>
          <cell r="DI37">
            <v>59536</v>
          </cell>
          <cell r="DJ37">
            <v>59717</v>
          </cell>
          <cell r="DK37">
            <v>59901</v>
          </cell>
          <cell r="DL37">
            <v>60083</v>
          </cell>
          <cell r="DM37">
            <v>60267</v>
          </cell>
          <cell r="DN37">
            <v>60448</v>
          </cell>
          <cell r="DO37">
            <v>60632</v>
          </cell>
          <cell r="DP37">
            <v>60813</v>
          </cell>
          <cell r="DQ37">
            <v>60997</v>
          </cell>
          <cell r="DR37">
            <v>61178</v>
          </cell>
          <cell r="DS37">
            <v>61362</v>
          </cell>
          <cell r="DT37">
            <v>61544</v>
          </cell>
          <cell r="DU37">
            <v>61728</v>
          </cell>
          <cell r="DV37">
            <v>61909</v>
          </cell>
          <cell r="DW37">
            <v>62093</v>
          </cell>
          <cell r="DX37">
            <v>62274</v>
          </cell>
          <cell r="DY37">
            <v>62458</v>
          </cell>
          <cell r="DZ37">
            <v>62639</v>
          </cell>
          <cell r="EA37">
            <v>62823</v>
          </cell>
          <cell r="EB37">
            <v>63005</v>
          </cell>
          <cell r="EC37">
            <v>63189</v>
          </cell>
          <cell r="ED37">
            <v>63370</v>
          </cell>
          <cell r="EE37">
            <v>63554</v>
          </cell>
          <cell r="EF37">
            <v>63735</v>
          </cell>
          <cell r="EG37">
            <v>63919</v>
          </cell>
          <cell r="EH37">
            <v>64100</v>
          </cell>
          <cell r="EI37">
            <v>64284</v>
          </cell>
          <cell r="EJ37">
            <v>64466</v>
          </cell>
          <cell r="EK37">
            <v>64650</v>
          </cell>
          <cell r="EL37">
            <v>64831</v>
          </cell>
          <cell r="EM37">
            <v>65015</v>
          </cell>
          <cell r="EN37">
            <v>65196</v>
          </cell>
          <cell r="EO37">
            <v>65380</v>
          </cell>
          <cell r="EP37">
            <v>65561</v>
          </cell>
          <cell r="EQ37">
            <v>65745</v>
          </cell>
          <cell r="ER37">
            <v>65927</v>
          </cell>
          <cell r="ES37">
            <v>66111</v>
          </cell>
          <cell r="ET37">
            <v>66292</v>
          </cell>
          <cell r="EU37">
            <v>66476</v>
          </cell>
          <cell r="EV37">
            <v>66657</v>
          </cell>
          <cell r="EW37">
            <v>66841</v>
          </cell>
          <cell r="EX37">
            <v>67022</v>
          </cell>
          <cell r="EY37">
            <v>67206</v>
          </cell>
          <cell r="EZ37">
            <v>67388</v>
          </cell>
          <cell r="FA37">
            <v>67572</v>
          </cell>
          <cell r="FB37">
            <v>67753</v>
          </cell>
          <cell r="FC37">
            <v>67937</v>
          </cell>
          <cell r="FD37">
            <v>68118</v>
          </cell>
          <cell r="FE37">
            <v>68302</v>
          </cell>
          <cell r="FF37">
            <v>68483</v>
          </cell>
          <cell r="FG37">
            <v>68667</v>
          </cell>
          <cell r="FH37">
            <v>68849</v>
          </cell>
          <cell r="FI37">
            <v>69033</v>
          </cell>
          <cell r="FJ37">
            <v>69214</v>
          </cell>
          <cell r="FK37">
            <v>69398</v>
          </cell>
          <cell r="FL37">
            <v>69579</v>
          </cell>
          <cell r="FM37">
            <v>69763</v>
          </cell>
          <cell r="FN37">
            <v>69944</v>
          </cell>
          <cell r="FO37">
            <v>70128</v>
          </cell>
          <cell r="FP37">
            <v>70310</v>
          </cell>
          <cell r="FQ37">
            <v>70494</v>
          </cell>
          <cell r="FR37">
            <v>70675</v>
          </cell>
          <cell r="FS37">
            <v>70859</v>
          </cell>
          <cell r="FT37">
            <v>71040</v>
          </cell>
          <cell r="FU37">
            <v>71224</v>
          </cell>
          <cell r="FV37">
            <v>71405</v>
          </cell>
          <cell r="FW37">
            <v>71589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c.europa.eu/competition/state_aid/legislation/reference_rat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AK71"/>
  <sheetViews>
    <sheetView showGridLines="0" tabSelected="1" workbookViewId="0">
      <pane xSplit="10" ySplit="32" topLeftCell="K42" activePane="bottomRight" state="frozen"/>
      <selection pane="topRight" activeCell="K1" sqref="K1"/>
      <selection pane="bottomLeft" activeCell="A33" sqref="A33"/>
      <selection pane="bottomRight" activeCell="C10" sqref="C10:D10"/>
    </sheetView>
  </sheetViews>
  <sheetFormatPr defaultRowHeight="15" x14ac:dyDescent="0.25"/>
  <cols>
    <col min="1" max="1" width="2" style="2" customWidth="1"/>
    <col min="2" max="2" width="57.42578125" style="2" bestFit="1" customWidth="1"/>
    <col min="3" max="3" width="21.85546875" style="2" customWidth="1"/>
    <col min="4" max="4" width="13.28515625" style="2" customWidth="1"/>
    <col min="5" max="5" width="25.28515625" style="2" customWidth="1"/>
    <col min="6" max="6" width="12.42578125" style="2" customWidth="1"/>
    <col min="7" max="7" width="32" style="2" customWidth="1"/>
    <col min="8" max="8" width="8.28515625" style="2" bestFit="1" customWidth="1"/>
    <col min="9" max="9" width="91.28515625" style="2" customWidth="1"/>
    <col min="10" max="10" width="22.5703125" style="2" customWidth="1"/>
    <col min="11" max="11" width="0.7109375" style="2" customWidth="1"/>
    <col min="12" max="12" width="21.85546875" style="2" bestFit="1" customWidth="1"/>
    <col min="13" max="13" width="13.42578125" style="2" bestFit="1" customWidth="1"/>
    <col min="14" max="14" width="0.7109375" style="2" customWidth="1"/>
    <col min="15" max="16" width="11.5703125" style="2" customWidth="1"/>
    <col min="17" max="17" width="17.28515625" style="2" bestFit="1" customWidth="1"/>
    <col min="18" max="18" width="13.5703125" style="2" customWidth="1"/>
    <col min="19" max="19" width="9" style="2" customWidth="1"/>
    <col min="20" max="20" width="0.7109375" style="2" customWidth="1"/>
    <col min="21" max="21" width="17.85546875" style="2" bestFit="1" customWidth="1"/>
    <col min="22" max="24" width="17.85546875" style="2" customWidth="1"/>
    <col min="25" max="25" width="16" style="2" bestFit="1" customWidth="1"/>
    <col min="26" max="26" width="14.85546875" style="2" bestFit="1" customWidth="1"/>
    <col min="27" max="27" width="9.140625" style="2"/>
    <col min="28" max="28" width="11.5703125" style="2" bestFit="1" customWidth="1"/>
    <col min="29" max="16384" width="9.140625" style="2"/>
  </cols>
  <sheetData>
    <row r="3" spans="2:36" ht="34.5" customHeight="1" x14ac:dyDescent="0.25">
      <c r="B3" s="63" t="s">
        <v>0</v>
      </c>
      <c r="C3" s="63"/>
      <c r="D3" s="63"/>
      <c r="E3" s="63"/>
      <c r="F3" s="63"/>
      <c r="G3" s="63"/>
    </row>
    <row r="4" spans="2:36" ht="20.25" customHeight="1" x14ac:dyDescent="0.25"/>
    <row r="6" spans="2:36" x14ac:dyDescent="0.25">
      <c r="S6" s="3"/>
      <c r="T6" s="3"/>
      <c r="U6" s="3"/>
      <c r="V6" s="3"/>
      <c r="W6" s="3"/>
      <c r="X6" s="3"/>
      <c r="Y6" s="3"/>
      <c r="Z6" s="3"/>
      <c r="AA6" s="3"/>
      <c r="AB6" s="3"/>
    </row>
    <row r="7" spans="2:36" x14ac:dyDescent="0.25">
      <c r="S7" s="3"/>
      <c r="T7" s="3"/>
      <c r="U7" s="3"/>
      <c r="V7" s="3"/>
      <c r="W7" s="3"/>
      <c r="X7" s="3"/>
      <c r="Y7" s="3"/>
      <c r="Z7" s="3"/>
      <c r="AA7" s="3"/>
      <c r="AB7" s="3"/>
    </row>
    <row r="8" spans="2:36" x14ac:dyDescent="0.25">
      <c r="B8" s="2" t="s">
        <v>23</v>
      </c>
      <c r="C8" s="64"/>
      <c r="D8" s="64"/>
      <c r="S8" s="3"/>
      <c r="T8" s="3"/>
      <c r="U8" s="4"/>
      <c r="V8" s="4"/>
      <c r="W8" s="4"/>
      <c r="X8" s="4"/>
      <c r="Y8" s="4"/>
      <c r="Z8" s="4"/>
      <c r="AA8" s="4"/>
      <c r="AB8" s="4"/>
      <c r="AC8" s="4"/>
      <c r="AD8" s="4"/>
      <c r="AE8" s="4"/>
    </row>
    <row r="9" spans="2:36" x14ac:dyDescent="0.25">
      <c r="B9" s="2" t="s">
        <v>28</v>
      </c>
      <c r="C9" s="64"/>
      <c r="D9" s="64"/>
      <c r="S9" s="3"/>
      <c r="T9" s="3"/>
      <c r="U9" s="4"/>
      <c r="V9" s="4"/>
      <c r="W9" s="4"/>
      <c r="X9" s="4"/>
      <c r="Y9" s="4"/>
      <c r="Z9" s="4"/>
      <c r="AA9" s="4"/>
      <c r="AB9" s="4"/>
      <c r="AC9" s="4"/>
      <c r="AD9" s="4"/>
      <c r="AE9" s="4"/>
    </row>
    <row r="10" spans="2:36" x14ac:dyDescent="0.25">
      <c r="B10" s="2" t="s">
        <v>31</v>
      </c>
      <c r="C10" s="64"/>
      <c r="D10" s="64"/>
      <c r="M10" s="5" t="s">
        <v>38</v>
      </c>
      <c r="N10" s="5" t="s">
        <v>34</v>
      </c>
      <c r="O10" s="5" t="s">
        <v>28</v>
      </c>
      <c r="P10" s="5" t="s">
        <v>35</v>
      </c>
      <c r="Q10" s="2" t="s">
        <v>39</v>
      </c>
      <c r="X10" s="3"/>
      <c r="Y10" s="3"/>
      <c r="Z10" s="6"/>
      <c r="AA10" s="6"/>
      <c r="AB10" s="6"/>
      <c r="AC10" s="6"/>
      <c r="AD10" s="6"/>
      <c r="AE10" s="7"/>
      <c r="AF10" s="4"/>
      <c r="AG10" s="4"/>
      <c r="AH10" s="4"/>
      <c r="AI10" s="4"/>
      <c r="AJ10" s="4"/>
    </row>
    <row r="11" spans="2:36" x14ac:dyDescent="0.25">
      <c r="B11" s="2" t="s">
        <v>45</v>
      </c>
      <c r="C11" s="59"/>
      <c r="D11" s="59"/>
      <c r="E11" s="6" t="str">
        <f>+IF(AND(C9=$AK$19,C8=$AH$19,C11&gt;2000000),"ATTENZIONE: Investimento massimo ammissibile in de minimis pari a 2.000.000€",IF(AND(C9=$AK$20,C8=$AH$19,C11&gt;3000000),"ATTENZIONE: Investimento massimo ammissibile pari a 3.000.000€",IF(AND(C9=$AK$19,C8=$AH$20,C11&gt;2000000),"ATTENZIONE: Investimento massimo ammissibile in de minimis pari a 2.000.000€",IF(AND(C9=$AK$20,C8=$AH$20,C11&gt;3000000),"ATTENZIONE: Investimento massimo ammissibile pari a 3.000.000€",IF(AND(C9=$AK$19,C8=$AH$21,C11&gt;2000000),"ATTENZIONE: Investimento massimo ammissibile in de minimis pari a 2.000.000€",IF(AND(C9=$AK$20,C8=$AH$19,C11&gt;6000000),"ATTENZIONE: Investimento massimo ammissibile pari a 6.000.000€",""))))))</f>
        <v/>
      </c>
      <c r="M11" s="8">
        <v>0.9</v>
      </c>
      <c r="N11" s="9" t="s">
        <v>24</v>
      </c>
      <c r="O11" s="2" t="s">
        <v>29</v>
      </c>
      <c r="Q11" s="10">
        <v>1000000</v>
      </c>
      <c r="X11" s="3"/>
      <c r="Y11" s="3"/>
      <c r="Z11" s="4"/>
      <c r="AA11" s="4"/>
      <c r="AB11" s="4"/>
      <c r="AC11" s="4"/>
      <c r="AD11" s="4"/>
      <c r="AE11" s="4"/>
      <c r="AF11" s="4">
        <v>10</v>
      </c>
      <c r="AG11" s="4"/>
      <c r="AH11" s="4"/>
      <c r="AI11" s="4"/>
      <c r="AJ11" s="4"/>
    </row>
    <row r="12" spans="2:36" x14ac:dyDescent="0.25">
      <c r="B12" s="2" t="s">
        <v>46</v>
      </c>
      <c r="C12" s="59"/>
      <c r="D12" s="59"/>
      <c r="E12" s="6" t="str">
        <f>IF(C12&gt;C11,"Le spese ammissibili al Finanziamento non possono essere superiori all'investimento ammissibile",IF(C8=$AH$21,IF(C11&gt;(C12*2+1),"ATTENZIONE: Le spese ammissibili al Finanziamento devono rappresentare almeno il 50% dell'investimento",""),IF(C12&lt;&gt;C11,"ATTENZIONE: Inserire un importo di spese ammissibili al Finanziamento pari all'Investimento ammissibile","")))</f>
        <v/>
      </c>
      <c r="M12" s="8">
        <v>0.95</v>
      </c>
      <c r="N12" s="9" t="s">
        <v>24</v>
      </c>
      <c r="O12" s="2" t="s">
        <v>29</v>
      </c>
      <c r="Q12" s="10">
        <v>2000000</v>
      </c>
      <c r="X12" s="3"/>
      <c r="Y12" s="3"/>
      <c r="Z12" s="4"/>
      <c r="AA12" s="4"/>
      <c r="AB12" s="4"/>
      <c r="AC12" s="4"/>
      <c r="AD12" s="4"/>
      <c r="AE12" s="4"/>
      <c r="AF12" s="4">
        <v>11</v>
      </c>
      <c r="AG12" s="4"/>
      <c r="AH12" s="4"/>
      <c r="AI12" s="4"/>
      <c r="AJ12" s="4"/>
    </row>
    <row r="13" spans="2:36" x14ac:dyDescent="0.25">
      <c r="B13" s="2" t="s">
        <v>19</v>
      </c>
      <c r="C13" s="47" t="str">
        <f>+IF(AND(C8=N11,C9=O11,C11&lt;Q11+0.01),M11,IF(AND(C8=N12,C9=O12,C11&lt;Q12+0.01),M12,IF(AND(C8=N13,C9=O13,C10=P13),M13,IF(AND(C8=N14,C9=O14,C10=P14),M14,IF(AND(C8=N16,C9=O16,C11&lt;Q16+0.01),M16,IF(AND(C8=N17,C9=O17,C11&lt;Q17+0.01),M17,IF(AND(C8=N18,C9=O18,C10=P18),M18,IF(AND(C8=N19,C9=O19,C10=P19),M19,IF(AND(C8=N21,C9=O21,C11&lt;Q21+0.01),M21,IF(AND(C8=N22,C9=O22,C11&lt;Q22+0.01),M22,IF(AND(C8=N23,C9=O23,C10=P23),M23,IF(AND(C8=N24,C9=O24,C10=P24),M24,""))))))))))))</f>
        <v/>
      </c>
      <c r="D13" s="11" t="str">
        <f>IFERROR(+C13*C12,"")</f>
        <v/>
      </c>
      <c r="M13" s="8">
        <v>0.9</v>
      </c>
      <c r="N13" s="9" t="s">
        <v>24</v>
      </c>
      <c r="O13" s="2" t="s">
        <v>30</v>
      </c>
      <c r="P13" s="4" t="s">
        <v>32</v>
      </c>
      <c r="X13" s="3"/>
      <c r="Y13" s="12"/>
      <c r="Z13" s="4"/>
      <c r="AA13" s="4"/>
      <c r="AB13" s="4"/>
      <c r="AC13" s="4"/>
      <c r="AD13" s="4"/>
      <c r="AE13" s="4"/>
      <c r="AF13" s="4">
        <v>12</v>
      </c>
      <c r="AG13" s="4"/>
      <c r="AH13" s="4"/>
      <c r="AI13" s="4"/>
      <c r="AJ13" s="4"/>
    </row>
    <row r="14" spans="2:36" x14ac:dyDescent="0.25">
      <c r="B14" s="2" t="s">
        <v>20</v>
      </c>
      <c r="C14" s="9" t="str">
        <f>IFERROR(1-C13,"")</f>
        <v/>
      </c>
      <c r="D14" s="11" t="str">
        <f>IFERROR(+C14*C11,"")</f>
        <v/>
      </c>
      <c r="M14" s="8">
        <v>0.95</v>
      </c>
      <c r="N14" s="9" t="s">
        <v>24</v>
      </c>
      <c r="O14" s="2" t="s">
        <v>30</v>
      </c>
      <c r="P14" s="4" t="s">
        <v>33</v>
      </c>
      <c r="S14" s="2" t="s">
        <v>36</v>
      </c>
      <c r="X14" s="3"/>
      <c r="Y14" s="3"/>
      <c r="Z14" s="6"/>
      <c r="AA14" s="6"/>
      <c r="AB14" s="6"/>
      <c r="AC14" s="6"/>
      <c r="AD14" s="6"/>
      <c r="AE14" s="7"/>
      <c r="AF14" s="4"/>
      <c r="AG14" s="4"/>
      <c r="AH14" s="4"/>
      <c r="AI14" s="4"/>
      <c r="AJ14" s="4"/>
    </row>
    <row r="15" spans="2:36" ht="17.25" customHeight="1" x14ac:dyDescent="0.25">
      <c r="B15" s="2" t="s">
        <v>43</v>
      </c>
      <c r="C15" s="53"/>
      <c r="M15" s="8"/>
      <c r="N15" s="9"/>
      <c r="X15" s="3"/>
      <c r="Y15" s="3"/>
      <c r="Z15" s="4"/>
      <c r="AA15" s="4"/>
      <c r="AB15" s="4"/>
      <c r="AC15" s="4"/>
      <c r="AD15" s="4"/>
      <c r="AE15" s="4"/>
      <c r="AF15" s="4"/>
      <c r="AG15" s="4"/>
      <c r="AH15" s="4"/>
      <c r="AI15" s="4"/>
      <c r="AJ15" s="4"/>
    </row>
    <row r="16" spans="2:36" x14ac:dyDescent="0.25">
      <c r="B16" s="2" t="s">
        <v>42</v>
      </c>
      <c r="C16" s="53"/>
      <c r="M16" s="8">
        <v>0.85</v>
      </c>
      <c r="N16" s="9" t="s">
        <v>37</v>
      </c>
      <c r="O16" s="2" t="s">
        <v>29</v>
      </c>
      <c r="Q16" s="10">
        <v>1000000</v>
      </c>
      <c r="V16" s="9"/>
      <c r="X16" s="3"/>
      <c r="Y16" s="3"/>
      <c r="Z16" s="4"/>
      <c r="AA16" s="4"/>
      <c r="AB16" s="4"/>
      <c r="AC16" s="4"/>
      <c r="AD16" s="4"/>
      <c r="AE16" s="4"/>
      <c r="AF16" s="4"/>
      <c r="AG16" s="4"/>
      <c r="AH16" s="4"/>
      <c r="AI16" s="4"/>
      <c r="AJ16" s="4"/>
    </row>
    <row r="17" spans="2:37" x14ac:dyDescent="0.25">
      <c r="B17" s="2" t="s">
        <v>10</v>
      </c>
      <c r="C17" s="54">
        <v>-1.2999999999999999E-3</v>
      </c>
      <c r="E17" s="62" t="s">
        <v>11</v>
      </c>
      <c r="F17" s="62"/>
      <c r="G17" s="62"/>
      <c r="M17" s="8">
        <v>0.95</v>
      </c>
      <c r="N17" s="9" t="s">
        <v>37</v>
      </c>
      <c r="O17" s="2" t="s">
        <v>29</v>
      </c>
      <c r="Q17" s="10">
        <v>2000000</v>
      </c>
      <c r="U17" s="14" t="s">
        <v>1</v>
      </c>
      <c r="V17" s="1">
        <v>9.4999999999999998E-3</v>
      </c>
      <c r="X17" s="3"/>
      <c r="Y17" s="3"/>
      <c r="Z17" s="4"/>
      <c r="AA17" s="4"/>
      <c r="AB17" s="4"/>
      <c r="AC17" s="4"/>
      <c r="AD17" s="4"/>
      <c r="AE17" s="4"/>
      <c r="AF17" s="4"/>
      <c r="AG17" s="4"/>
      <c r="AH17" s="4"/>
      <c r="AI17" s="4"/>
      <c r="AJ17" s="4"/>
    </row>
    <row r="18" spans="2:37" x14ac:dyDescent="0.25">
      <c r="M18" s="8">
        <v>0.85</v>
      </c>
      <c r="N18" s="9" t="s">
        <v>37</v>
      </c>
      <c r="O18" s="2" t="s">
        <v>30</v>
      </c>
      <c r="P18" s="4" t="s">
        <v>32</v>
      </c>
      <c r="U18" s="14" t="s">
        <v>2</v>
      </c>
      <c r="V18" s="1">
        <v>6.0000000000000001E-3</v>
      </c>
      <c r="X18" s="3"/>
      <c r="Y18" s="3"/>
      <c r="Z18" s="4"/>
      <c r="AA18" s="4"/>
      <c r="AB18" s="4"/>
      <c r="AC18" s="4"/>
      <c r="AD18" s="4"/>
      <c r="AE18" s="4"/>
      <c r="AF18" s="2" t="s">
        <v>5</v>
      </c>
      <c r="AG18" s="4"/>
      <c r="AH18" s="4"/>
      <c r="AI18" s="4"/>
      <c r="AJ18" s="4"/>
    </row>
    <row r="19" spans="2:37" ht="6" customHeight="1" x14ac:dyDescent="0.25">
      <c r="E19" s="15"/>
      <c r="F19" s="16"/>
      <c r="M19" s="8">
        <v>0.95</v>
      </c>
      <c r="N19" s="9" t="s">
        <v>37</v>
      </c>
      <c r="O19" s="2" t="s">
        <v>30</v>
      </c>
      <c r="P19" s="4" t="s">
        <v>33</v>
      </c>
      <c r="U19" s="14" t="s">
        <v>3</v>
      </c>
      <c r="V19" s="1">
        <v>3.2000000000000002E-3</v>
      </c>
      <c r="X19" s="3"/>
      <c r="Y19" s="3"/>
      <c r="Z19" s="4"/>
      <c r="AA19" s="4"/>
      <c r="AB19" s="4"/>
      <c r="AC19" s="4"/>
      <c r="AD19" s="4"/>
      <c r="AE19" s="17">
        <v>0.95</v>
      </c>
      <c r="AF19" s="4">
        <v>6</v>
      </c>
      <c r="AG19" s="4">
        <v>0</v>
      </c>
      <c r="AH19" s="4" t="s">
        <v>24</v>
      </c>
      <c r="AI19" s="4"/>
      <c r="AJ19" s="4" t="s">
        <v>32</v>
      </c>
      <c r="AK19" s="2" t="s">
        <v>29</v>
      </c>
    </row>
    <row r="20" spans="2:37" ht="6.75" customHeight="1" x14ac:dyDescent="0.25">
      <c r="E20" s="18"/>
      <c r="F20" s="18"/>
      <c r="M20" s="8"/>
      <c r="U20" s="2" t="s">
        <v>4</v>
      </c>
      <c r="V20" s="2">
        <v>0</v>
      </c>
      <c r="X20" s="3"/>
      <c r="Y20" s="3"/>
      <c r="Z20" s="4"/>
      <c r="AA20" s="4"/>
      <c r="AB20" s="4"/>
      <c r="AC20" s="4"/>
      <c r="AD20" s="4"/>
      <c r="AE20" s="17">
        <v>0.9</v>
      </c>
      <c r="AF20" s="4">
        <v>7</v>
      </c>
      <c r="AG20" s="4">
        <v>1</v>
      </c>
      <c r="AH20" s="4" t="s">
        <v>37</v>
      </c>
      <c r="AI20" s="4"/>
      <c r="AJ20" s="4" t="s">
        <v>33</v>
      </c>
      <c r="AK20" s="2" t="s">
        <v>30</v>
      </c>
    </row>
    <row r="21" spans="2:37" ht="6.75" customHeight="1" x14ac:dyDescent="0.25">
      <c r="F21" s="11"/>
      <c r="M21" s="8">
        <v>0.85</v>
      </c>
      <c r="N21" s="9" t="s">
        <v>25</v>
      </c>
      <c r="O21" s="2" t="s">
        <v>29</v>
      </c>
      <c r="Q21" s="10">
        <v>1000000</v>
      </c>
      <c r="U21" s="2" t="s">
        <v>6</v>
      </c>
      <c r="V21" s="48" t="str">
        <f>IFERROR(+C12*C13,"")</f>
        <v/>
      </c>
      <c r="X21" s="3"/>
      <c r="Y21" s="3"/>
      <c r="Z21" s="4"/>
      <c r="AA21" s="4"/>
      <c r="AB21" s="4"/>
      <c r="AC21" s="4"/>
      <c r="AD21" s="4"/>
      <c r="AE21" s="17">
        <v>0.85</v>
      </c>
      <c r="AF21" s="4">
        <v>8</v>
      </c>
      <c r="AG21" s="4">
        <v>2</v>
      </c>
      <c r="AH21" s="4" t="s">
        <v>25</v>
      </c>
      <c r="AI21" s="4"/>
      <c r="AJ21" s="4"/>
    </row>
    <row r="22" spans="2:37" ht="21.75" thickBot="1" x14ac:dyDescent="0.4">
      <c r="B22" s="19" t="s">
        <v>21</v>
      </c>
      <c r="C22" s="51" t="str">
        <f>IFERROR(IF(E12="",+SUM(G52:G71),""),"")</f>
        <v/>
      </c>
      <c r="D22" s="20" t="str">
        <f>IFERROR(+C22/C11,"")</f>
        <v/>
      </c>
      <c r="M22" s="8">
        <v>0.95</v>
      </c>
      <c r="N22" s="9" t="s">
        <v>25</v>
      </c>
      <c r="O22" s="2" t="s">
        <v>29</v>
      </c>
      <c r="Q22" s="10">
        <v>2000000</v>
      </c>
      <c r="U22" s="2" t="s">
        <v>7</v>
      </c>
      <c r="V22" s="9">
        <v>0.7</v>
      </c>
      <c r="X22" s="3"/>
      <c r="Y22" s="21"/>
      <c r="Z22" s="4"/>
      <c r="AA22" s="4"/>
      <c r="AB22" s="4"/>
      <c r="AC22" s="4"/>
      <c r="AD22" s="4"/>
      <c r="AE22" s="4"/>
      <c r="AF22" s="4">
        <v>9</v>
      </c>
      <c r="AG22" s="4">
        <v>3</v>
      </c>
      <c r="AH22" s="4"/>
      <c r="AI22" s="4"/>
      <c r="AJ22" s="4"/>
    </row>
    <row r="23" spans="2:37" ht="22.5" thickTop="1" thickBot="1" x14ac:dyDescent="0.4">
      <c r="B23" s="19" t="s">
        <v>40</v>
      </c>
      <c r="C23" s="51">
        <f>IFERROR(IF(E12="",+C14*C11,""),0)</f>
        <v>0</v>
      </c>
      <c r="D23" s="20" t="str">
        <f>IFERROR(+C23/C11,"")</f>
        <v/>
      </c>
      <c r="M23" s="8">
        <v>0.85</v>
      </c>
      <c r="N23" s="9" t="s">
        <v>25</v>
      </c>
      <c r="O23" s="2" t="s">
        <v>30</v>
      </c>
      <c r="P23" s="4" t="s">
        <v>32</v>
      </c>
      <c r="U23" s="2" t="s">
        <v>8</v>
      </c>
      <c r="V23" s="9">
        <v>1</v>
      </c>
      <c r="X23" s="3"/>
      <c r="Z23" s="4"/>
      <c r="AA23" s="4"/>
      <c r="AB23" s="4"/>
      <c r="AC23" s="4"/>
      <c r="AD23" s="4"/>
      <c r="AE23" s="4"/>
      <c r="AF23" s="4">
        <v>10</v>
      </c>
      <c r="AG23" s="4"/>
      <c r="AH23" s="4"/>
      <c r="AI23" s="4"/>
      <c r="AJ23" s="4"/>
    </row>
    <row r="24" spans="2:37" ht="22.5" thickTop="1" thickBot="1" x14ac:dyDescent="0.4">
      <c r="B24" s="49" t="s">
        <v>41</v>
      </c>
      <c r="C24" s="52" t="str">
        <f>IFERROR(+C22+C23,"")</f>
        <v/>
      </c>
      <c r="D24" s="50" t="str">
        <f>IFERROR(+D22+D23,"")</f>
        <v/>
      </c>
      <c r="M24" s="8">
        <v>0.95</v>
      </c>
      <c r="N24" s="9" t="s">
        <v>25</v>
      </c>
      <c r="O24" s="2" t="s">
        <v>30</v>
      </c>
      <c r="P24" s="4" t="s">
        <v>33</v>
      </c>
      <c r="U24" s="2" t="s">
        <v>9</v>
      </c>
      <c r="V24" s="9">
        <f>V22*V23</f>
        <v>0.7</v>
      </c>
      <c r="X24" s="3"/>
      <c r="Y24" s="22"/>
      <c r="Z24" s="4"/>
      <c r="AA24" s="4"/>
      <c r="AB24" s="4"/>
      <c r="AC24" s="4"/>
      <c r="AD24" s="4"/>
      <c r="AE24" s="4"/>
      <c r="AF24" s="4">
        <v>11</v>
      </c>
      <c r="AG24" s="4"/>
      <c r="AH24" s="4"/>
      <c r="AI24" s="4"/>
      <c r="AJ24" s="4"/>
    </row>
    <row r="25" spans="2:37" ht="10.5" customHeight="1" thickTop="1" x14ac:dyDescent="0.25">
      <c r="T25" s="3"/>
      <c r="U25" s="23" t="s">
        <v>16</v>
      </c>
      <c r="V25" s="1">
        <f>(C17+1%)/2</f>
        <v>4.3499999999999997E-3</v>
      </c>
      <c r="W25" s="4"/>
      <c r="X25" s="4"/>
      <c r="Y25" s="4"/>
      <c r="Z25" s="4"/>
      <c r="AA25" s="4"/>
      <c r="AB25" s="4"/>
      <c r="AC25" s="4"/>
      <c r="AD25" s="4"/>
      <c r="AE25" s="4"/>
      <c r="AF25" s="4">
        <v>12</v>
      </c>
    </row>
    <row r="26" spans="2:37" ht="6" customHeight="1" x14ac:dyDescent="0.25">
      <c r="S26" s="3"/>
      <c r="T26" s="3"/>
      <c r="U26" s="2" t="s">
        <v>17</v>
      </c>
      <c r="V26" s="25" t="str">
        <f>IFERROR(-PMT(V25,C15-C16,V21,0,0),"")</f>
        <v/>
      </c>
      <c r="W26" s="4"/>
      <c r="X26" s="4"/>
      <c r="Y26" s="4"/>
      <c r="Z26" s="4"/>
      <c r="AA26" s="4"/>
      <c r="AB26" s="4"/>
      <c r="AC26" s="4"/>
      <c r="AD26" s="4"/>
      <c r="AE26" s="4"/>
    </row>
    <row r="27" spans="2:37" ht="3.75" customHeight="1" x14ac:dyDescent="0.25">
      <c r="E27" s="24"/>
      <c r="F27" s="13"/>
      <c r="S27" s="3"/>
      <c r="T27" s="3"/>
      <c r="U27" s="4"/>
      <c r="V27" s="4"/>
      <c r="W27" s="4"/>
      <c r="X27" s="4"/>
      <c r="Y27" s="4"/>
      <c r="Z27" s="4"/>
      <c r="AA27" s="4"/>
      <c r="AB27" s="4"/>
      <c r="AC27" s="4"/>
      <c r="AD27" s="4"/>
      <c r="AE27" s="4"/>
    </row>
    <row r="28" spans="2:37" s="55" customFormat="1" ht="4.5" customHeight="1" x14ac:dyDescent="0.25">
      <c r="E28" s="56"/>
      <c r="S28" s="57"/>
      <c r="T28" s="57"/>
      <c r="U28" s="58"/>
      <c r="V28" s="58"/>
      <c r="W28" s="58"/>
      <c r="X28" s="58"/>
      <c r="Y28" s="58"/>
      <c r="Z28" s="58"/>
      <c r="AA28" s="58"/>
      <c r="AB28" s="58"/>
      <c r="AC28" s="58"/>
      <c r="AD28" s="58"/>
      <c r="AE28" s="58"/>
    </row>
    <row r="29" spans="2:37" x14ac:dyDescent="0.25">
      <c r="B29" s="18" t="s">
        <v>44</v>
      </c>
      <c r="D29" s="25"/>
      <c r="S29" s="3"/>
      <c r="T29" s="3"/>
      <c r="U29" s="4"/>
      <c r="V29" s="4"/>
      <c r="W29" s="4"/>
      <c r="X29" s="4"/>
      <c r="Y29" s="4"/>
      <c r="Z29" s="4"/>
      <c r="AA29" s="4"/>
      <c r="AB29" s="4"/>
      <c r="AC29" s="4"/>
      <c r="AD29" s="4"/>
      <c r="AE29" s="4"/>
    </row>
    <row r="30" spans="2:37" ht="15" customHeight="1" x14ac:dyDescent="0.25">
      <c r="B30" s="60" t="s">
        <v>22</v>
      </c>
      <c r="C30" s="60"/>
      <c r="D30" s="60"/>
      <c r="E30" s="60"/>
      <c r="F30" s="60"/>
      <c r="G30" s="60"/>
      <c r="S30" s="3"/>
      <c r="T30" s="3"/>
      <c r="U30" s="4"/>
      <c r="V30" s="4"/>
      <c r="W30" s="4"/>
      <c r="X30" s="4"/>
      <c r="Y30" s="4"/>
      <c r="Z30" s="4"/>
      <c r="AA30" s="4"/>
      <c r="AB30" s="4"/>
      <c r="AC30" s="4"/>
      <c r="AD30" s="4"/>
      <c r="AE30" s="4"/>
    </row>
    <row r="31" spans="2:37" ht="192.75" customHeight="1" x14ac:dyDescent="0.25">
      <c r="B31" s="61" t="s">
        <v>26</v>
      </c>
      <c r="C31" s="61"/>
      <c r="D31" s="61"/>
      <c r="E31" s="61"/>
      <c r="F31" s="61"/>
      <c r="G31" s="61"/>
      <c r="S31" s="3"/>
      <c r="T31" s="3"/>
      <c r="U31" s="4"/>
      <c r="V31" s="4"/>
      <c r="W31" s="4"/>
      <c r="X31" s="4"/>
      <c r="Y31" s="4"/>
      <c r="Z31" s="4"/>
      <c r="AA31" s="4"/>
      <c r="AB31" s="4"/>
      <c r="AC31" s="4"/>
      <c r="AD31" s="4"/>
      <c r="AE31" s="4"/>
    </row>
    <row r="32" spans="2:37" ht="72" customHeight="1" x14ac:dyDescent="0.25">
      <c r="C32" s="26"/>
      <c r="D32" s="26"/>
      <c r="E32" s="26"/>
      <c r="F32" s="26"/>
      <c r="G32" s="26"/>
      <c r="S32" s="3"/>
      <c r="T32" s="3"/>
      <c r="U32" s="4"/>
      <c r="V32" s="4"/>
      <c r="W32" s="4"/>
      <c r="X32" s="4"/>
      <c r="Y32" s="4"/>
      <c r="Z32" s="4"/>
      <c r="AA32" s="4"/>
      <c r="AB32" s="4"/>
      <c r="AC32" s="4"/>
      <c r="AD32" s="4"/>
      <c r="AE32" s="4"/>
    </row>
    <row r="33" spans="3:31" ht="3.75" customHeight="1" x14ac:dyDescent="0.25">
      <c r="C33" s="26"/>
      <c r="D33" s="26"/>
      <c r="E33" s="26"/>
      <c r="F33" s="26"/>
      <c r="G33" s="26"/>
      <c r="S33" s="3"/>
      <c r="T33" s="3"/>
      <c r="U33" s="4"/>
      <c r="V33" s="4"/>
      <c r="W33" s="4"/>
      <c r="X33" s="4"/>
      <c r="Y33" s="4"/>
      <c r="Z33" s="4"/>
      <c r="AA33" s="4"/>
      <c r="AB33" s="4"/>
      <c r="AC33" s="4"/>
      <c r="AD33" s="4"/>
      <c r="AE33" s="4"/>
    </row>
    <row r="34" spans="3:31" x14ac:dyDescent="0.25">
      <c r="C34" s="26"/>
      <c r="D34" s="26"/>
      <c r="E34" s="26"/>
      <c r="F34" s="26"/>
      <c r="G34" s="26"/>
      <c r="S34" s="3"/>
      <c r="T34" s="3"/>
      <c r="U34" s="4"/>
      <c r="V34" s="4"/>
      <c r="W34" s="4"/>
      <c r="X34" s="4"/>
      <c r="Y34" s="4"/>
      <c r="Z34" s="4"/>
      <c r="AA34" s="4"/>
      <c r="AB34" s="4"/>
      <c r="AC34" s="4"/>
      <c r="AD34" s="4"/>
      <c r="AE34" s="4"/>
    </row>
    <row r="35" spans="3:31" x14ac:dyDescent="0.25">
      <c r="C35" s="26"/>
      <c r="D35" s="26"/>
      <c r="E35" s="26"/>
      <c r="F35" s="26"/>
      <c r="G35" s="26"/>
      <c r="S35" s="3"/>
      <c r="T35" s="3"/>
      <c r="U35" s="4"/>
      <c r="V35" s="4"/>
      <c r="W35" s="4"/>
      <c r="X35" s="4"/>
      <c r="Y35" s="4"/>
      <c r="Z35" s="4"/>
      <c r="AA35" s="4"/>
      <c r="AB35" s="4"/>
      <c r="AC35" s="4"/>
      <c r="AD35" s="4"/>
      <c r="AE35" s="4"/>
    </row>
    <row r="36" spans="3:31" x14ac:dyDescent="0.25">
      <c r="C36" s="26"/>
      <c r="D36" s="26"/>
      <c r="E36" s="26"/>
      <c r="F36" s="26"/>
      <c r="G36" s="26"/>
      <c r="S36" s="3"/>
      <c r="T36" s="3"/>
      <c r="U36" s="4"/>
      <c r="V36" s="4"/>
      <c r="W36" s="4"/>
      <c r="X36" s="4"/>
      <c r="Y36" s="4"/>
      <c r="Z36" s="4"/>
      <c r="AA36" s="4"/>
      <c r="AB36" s="4"/>
      <c r="AC36" s="4"/>
      <c r="AD36" s="4"/>
      <c r="AE36" s="4"/>
    </row>
    <row r="37" spans="3:31" x14ac:dyDescent="0.25">
      <c r="C37" s="26"/>
      <c r="D37" s="26"/>
      <c r="E37" s="26"/>
      <c r="F37" s="26"/>
      <c r="G37" s="26"/>
      <c r="S37" s="3"/>
      <c r="T37" s="3"/>
      <c r="U37" s="4"/>
      <c r="V37" s="4"/>
      <c r="W37" s="4"/>
      <c r="X37" s="4"/>
      <c r="Y37" s="4"/>
      <c r="Z37" s="4"/>
      <c r="AA37" s="4"/>
      <c r="AB37" s="4"/>
      <c r="AC37" s="4"/>
      <c r="AD37" s="4"/>
      <c r="AE37" s="4"/>
    </row>
    <row r="38" spans="3:31" x14ac:dyDescent="0.25">
      <c r="C38" s="26"/>
      <c r="D38" s="26"/>
      <c r="E38" s="26"/>
      <c r="F38" s="26"/>
      <c r="G38" s="26"/>
      <c r="S38" s="3"/>
      <c r="T38" s="3"/>
      <c r="U38" s="4"/>
      <c r="V38" s="4"/>
      <c r="W38" s="4"/>
      <c r="X38" s="4"/>
      <c r="Y38" s="4"/>
      <c r="Z38" s="4"/>
      <c r="AA38" s="4"/>
      <c r="AB38" s="4"/>
      <c r="AC38" s="4"/>
      <c r="AD38" s="4"/>
      <c r="AE38" s="4"/>
    </row>
    <row r="39" spans="3:31" x14ac:dyDescent="0.25">
      <c r="C39" s="26"/>
      <c r="D39" s="26"/>
      <c r="E39" s="26"/>
      <c r="F39" s="26"/>
      <c r="G39" s="26"/>
      <c r="S39" s="3"/>
      <c r="T39" s="3"/>
      <c r="U39" s="4"/>
      <c r="V39" s="4"/>
      <c r="W39" s="4"/>
      <c r="X39" s="4"/>
      <c r="Y39" s="4"/>
      <c r="Z39" s="4"/>
      <c r="AA39" s="4"/>
      <c r="AB39" s="4"/>
      <c r="AC39" s="4"/>
      <c r="AD39" s="4"/>
      <c r="AE39" s="4"/>
    </row>
    <row r="40" spans="3:31" x14ac:dyDescent="0.25">
      <c r="C40" s="26"/>
      <c r="D40" s="26"/>
      <c r="E40" s="26"/>
      <c r="F40" s="26"/>
      <c r="G40" s="26"/>
      <c r="S40" s="3"/>
      <c r="T40" s="3"/>
      <c r="U40" s="4"/>
      <c r="V40" s="4"/>
      <c r="W40" s="4"/>
      <c r="X40" s="4"/>
      <c r="Y40" s="4"/>
      <c r="Z40" s="4"/>
      <c r="AA40" s="4"/>
      <c r="AB40" s="4"/>
      <c r="AC40" s="4"/>
      <c r="AD40" s="4"/>
      <c r="AE40" s="4"/>
    </row>
    <row r="41" spans="3:31" ht="27" customHeight="1" x14ac:dyDescent="0.25">
      <c r="C41" s="26"/>
      <c r="D41" s="26"/>
      <c r="E41" s="26"/>
      <c r="F41" s="26"/>
      <c r="G41" s="26"/>
      <c r="S41" s="3"/>
      <c r="T41" s="3"/>
      <c r="U41" s="4"/>
      <c r="V41" s="4"/>
      <c r="W41" s="4"/>
      <c r="X41" s="4"/>
      <c r="Y41" s="4"/>
      <c r="Z41" s="4"/>
      <c r="AA41" s="4"/>
      <c r="AB41" s="4"/>
      <c r="AC41" s="4"/>
      <c r="AD41" s="4"/>
      <c r="AE41" s="4"/>
    </row>
    <row r="42" spans="3:31" x14ac:dyDescent="0.25">
      <c r="C42" s="26"/>
      <c r="D42" s="26"/>
      <c r="E42" s="26"/>
      <c r="F42" s="26"/>
      <c r="G42" s="26"/>
      <c r="S42" s="3"/>
      <c r="T42" s="3"/>
      <c r="U42" s="4"/>
      <c r="V42" s="4"/>
      <c r="W42" s="4"/>
      <c r="X42" s="4"/>
      <c r="Y42" s="4"/>
      <c r="Z42" s="4"/>
      <c r="AA42" s="4"/>
      <c r="AB42" s="4"/>
      <c r="AC42" s="4"/>
      <c r="AD42" s="4"/>
      <c r="AE42" s="4"/>
    </row>
    <row r="43" spans="3:31" ht="4.5" customHeight="1" x14ac:dyDescent="0.25">
      <c r="C43" s="26"/>
      <c r="D43" s="26"/>
      <c r="E43" s="26"/>
      <c r="F43" s="26"/>
      <c r="G43" s="26"/>
      <c r="S43" s="3"/>
      <c r="T43" s="3"/>
      <c r="U43" s="4"/>
      <c r="V43" s="4"/>
      <c r="W43" s="4"/>
      <c r="X43" s="4"/>
      <c r="Y43" s="4"/>
      <c r="Z43" s="4"/>
      <c r="AA43" s="4"/>
      <c r="AB43" s="4"/>
      <c r="AC43" s="4"/>
      <c r="AD43" s="4"/>
      <c r="AE43" s="4"/>
    </row>
    <row r="44" spans="3:31" ht="18.75" customHeight="1" x14ac:dyDescent="0.25">
      <c r="C44" s="26"/>
      <c r="D44" s="26"/>
      <c r="E44" s="26"/>
      <c r="F44" s="26"/>
      <c r="G44" s="26"/>
      <c r="S44" s="3"/>
      <c r="T44" s="3"/>
      <c r="U44" s="4"/>
      <c r="V44" s="4"/>
      <c r="W44" s="4"/>
      <c r="X44" s="4"/>
      <c r="Y44" s="4"/>
      <c r="Z44" s="4"/>
      <c r="AA44" s="4"/>
      <c r="AB44" s="4"/>
      <c r="AC44" s="4"/>
      <c r="AD44" s="4"/>
      <c r="AE44" s="4"/>
    </row>
    <row r="45" spans="3:31" x14ac:dyDescent="0.25">
      <c r="C45" s="26"/>
      <c r="D45" s="26"/>
      <c r="E45" s="26"/>
      <c r="F45" s="26"/>
      <c r="G45" s="26"/>
      <c r="S45" s="3"/>
      <c r="T45" s="3"/>
      <c r="U45" s="4"/>
      <c r="V45" s="4"/>
      <c r="W45" s="4"/>
      <c r="X45" s="4"/>
      <c r="Y45" s="4"/>
      <c r="Z45" s="4"/>
      <c r="AA45" s="4"/>
      <c r="AB45" s="4"/>
      <c r="AC45" s="4"/>
      <c r="AD45" s="4"/>
      <c r="AE45" s="4"/>
    </row>
    <row r="46" spans="3:31" ht="3.75" customHeight="1" x14ac:dyDescent="0.25">
      <c r="C46" s="26"/>
      <c r="D46" s="26"/>
      <c r="E46" s="26"/>
      <c r="F46" s="26"/>
      <c r="G46" s="26"/>
      <c r="AC46" s="4"/>
      <c r="AD46" s="4"/>
      <c r="AE46" s="4"/>
    </row>
    <row r="47" spans="3:31" ht="44.25" customHeight="1" x14ac:dyDescent="0.25">
      <c r="C47" s="26"/>
      <c r="D47" s="26"/>
      <c r="E47" s="26"/>
      <c r="F47" s="26"/>
      <c r="G47" s="26"/>
      <c r="H47" s="27"/>
      <c r="I47" s="11"/>
      <c r="J47" s="11"/>
      <c r="K47" s="11"/>
      <c r="L47" s="11"/>
      <c r="M47" s="11"/>
      <c r="AC47" s="4"/>
      <c r="AD47" s="4"/>
      <c r="AE47" s="4"/>
    </row>
    <row r="48" spans="3:31" x14ac:dyDescent="0.25">
      <c r="C48" s="26"/>
      <c r="D48" s="26"/>
      <c r="E48" s="26"/>
      <c r="F48" s="26"/>
      <c r="G48" s="26"/>
      <c r="I48" s="11"/>
      <c r="J48" s="11"/>
      <c r="N48" s="11"/>
      <c r="O48" s="11"/>
      <c r="P48" s="11"/>
      <c r="AC48" s="4"/>
      <c r="AD48" s="4"/>
      <c r="AE48" s="4"/>
    </row>
    <row r="49" spans="2:16" x14ac:dyDescent="0.25">
      <c r="C49" s="26"/>
      <c r="D49" s="26"/>
      <c r="E49" s="26"/>
      <c r="F49" s="26"/>
      <c r="G49" s="26"/>
      <c r="I49" s="11"/>
      <c r="J49" s="11"/>
      <c r="K49" s="11"/>
      <c r="L49" s="11"/>
      <c r="M49" s="11"/>
    </row>
    <row r="50" spans="2:16" x14ac:dyDescent="0.25">
      <c r="I50" s="11"/>
      <c r="J50" s="11"/>
      <c r="K50" s="11"/>
      <c r="L50" s="11"/>
      <c r="M50" s="11"/>
      <c r="N50" s="11"/>
      <c r="O50" s="11"/>
      <c r="P50" s="11"/>
    </row>
    <row r="51" spans="2:16" ht="30" x14ac:dyDescent="0.25">
      <c r="B51" s="28" t="s">
        <v>15</v>
      </c>
      <c r="C51" s="29" t="s">
        <v>18</v>
      </c>
      <c r="D51" s="30" t="s">
        <v>12</v>
      </c>
      <c r="E51" s="29" t="s">
        <v>13</v>
      </c>
      <c r="F51" s="29" t="s">
        <v>27</v>
      </c>
      <c r="G51" s="31" t="s">
        <v>14</v>
      </c>
      <c r="I51" s="11"/>
      <c r="J51" s="11"/>
      <c r="K51" s="11"/>
      <c r="L51" s="11"/>
      <c r="M51" s="11"/>
      <c r="N51" s="11"/>
      <c r="O51" s="11"/>
      <c r="P51" s="11"/>
    </row>
    <row r="52" spans="2:16" x14ac:dyDescent="0.25">
      <c r="B52" s="32">
        <v>1</v>
      </c>
      <c r="C52" s="33" t="str">
        <f>V21</f>
        <v/>
      </c>
      <c r="D52" s="34" t="e">
        <f t="shared" ref="D52:D71" si="0">IF(C52&gt;0,C52*$V$25,0)</f>
        <v>#VALUE!</v>
      </c>
      <c r="E52" s="35" t="e">
        <f t="shared" ref="E52:E71" si="1">IF(B52&gt;$C$16,IF(C52&gt;0.5,$V$26-D52,0),0)</f>
        <v>#VALUE!</v>
      </c>
      <c r="F52" s="36" t="e">
        <f t="shared" ref="F52:F70" si="2">(C52*$V$24*($V$17/2+$V$18/2+$V$19/2))</f>
        <v>#VALUE!</v>
      </c>
      <c r="G52" s="37" t="e">
        <f t="shared" ref="G52:G70" si="3">F52*(1+$V$25)^(-B52)</f>
        <v>#VALUE!</v>
      </c>
      <c r="I52" s="11"/>
      <c r="J52" s="11"/>
      <c r="K52" s="11"/>
      <c r="L52" s="11"/>
      <c r="M52" s="11"/>
      <c r="N52" s="11"/>
      <c r="O52" s="11"/>
      <c r="P52" s="11"/>
    </row>
    <row r="53" spans="2:16" x14ac:dyDescent="0.25">
      <c r="B53" s="38">
        <v>2</v>
      </c>
      <c r="C53" s="39" t="e">
        <f>C52-E52</f>
        <v>#VALUE!</v>
      </c>
      <c r="D53" s="40" t="e">
        <f t="shared" si="0"/>
        <v>#VALUE!</v>
      </c>
      <c r="E53" s="36" t="e">
        <f t="shared" si="1"/>
        <v>#VALUE!</v>
      </c>
      <c r="F53" s="36" t="e">
        <f t="shared" si="2"/>
        <v>#VALUE!</v>
      </c>
      <c r="G53" s="41" t="e">
        <f t="shared" si="3"/>
        <v>#VALUE!</v>
      </c>
      <c r="I53" s="11"/>
      <c r="J53" s="11"/>
      <c r="K53" s="11"/>
      <c r="L53" s="11"/>
      <c r="M53" s="11"/>
      <c r="N53" s="11"/>
      <c r="O53" s="11"/>
      <c r="P53" s="11"/>
    </row>
    <row r="54" spans="2:16" x14ac:dyDescent="0.25">
      <c r="B54" s="38">
        <v>3</v>
      </c>
      <c r="C54" s="39" t="e">
        <f t="shared" ref="C54:C71" si="4">C53-E53</f>
        <v>#VALUE!</v>
      </c>
      <c r="D54" s="40" t="e">
        <f t="shared" si="0"/>
        <v>#VALUE!</v>
      </c>
      <c r="E54" s="36" t="e">
        <f t="shared" si="1"/>
        <v>#VALUE!</v>
      </c>
      <c r="F54" s="36" t="e">
        <f t="shared" si="2"/>
        <v>#VALUE!</v>
      </c>
      <c r="G54" s="41" t="e">
        <f t="shared" si="3"/>
        <v>#VALUE!</v>
      </c>
      <c r="I54" s="11"/>
      <c r="J54" s="11"/>
      <c r="K54" s="11"/>
      <c r="L54" s="11"/>
      <c r="M54" s="11"/>
      <c r="N54" s="11"/>
      <c r="O54" s="11"/>
      <c r="P54" s="11"/>
    </row>
    <row r="55" spans="2:16" x14ac:dyDescent="0.25">
      <c r="B55" s="38">
        <v>4</v>
      </c>
      <c r="C55" s="39" t="e">
        <f t="shared" si="4"/>
        <v>#VALUE!</v>
      </c>
      <c r="D55" s="40" t="e">
        <f t="shared" si="0"/>
        <v>#VALUE!</v>
      </c>
      <c r="E55" s="36" t="e">
        <f t="shared" si="1"/>
        <v>#VALUE!</v>
      </c>
      <c r="F55" s="36" t="e">
        <f t="shared" si="2"/>
        <v>#VALUE!</v>
      </c>
      <c r="G55" s="41" t="e">
        <f t="shared" si="3"/>
        <v>#VALUE!</v>
      </c>
      <c r="I55" s="11"/>
      <c r="J55" s="11"/>
      <c r="K55" s="11"/>
      <c r="L55" s="11"/>
      <c r="M55" s="11"/>
      <c r="N55" s="11"/>
      <c r="O55" s="11"/>
      <c r="P55" s="11"/>
    </row>
    <row r="56" spans="2:16" x14ac:dyDescent="0.25">
      <c r="B56" s="38">
        <v>5</v>
      </c>
      <c r="C56" s="39" t="e">
        <f t="shared" si="4"/>
        <v>#VALUE!</v>
      </c>
      <c r="D56" s="40" t="e">
        <f t="shared" si="0"/>
        <v>#VALUE!</v>
      </c>
      <c r="E56" s="36" t="e">
        <f t="shared" si="1"/>
        <v>#VALUE!</v>
      </c>
      <c r="F56" s="36" t="e">
        <f t="shared" si="2"/>
        <v>#VALUE!</v>
      </c>
      <c r="G56" s="41" t="e">
        <f t="shared" si="3"/>
        <v>#VALUE!</v>
      </c>
      <c r="I56" s="11"/>
      <c r="J56" s="11"/>
      <c r="K56" s="11"/>
      <c r="L56" s="11"/>
      <c r="M56" s="11"/>
      <c r="N56" s="11"/>
      <c r="O56" s="11"/>
      <c r="P56" s="11"/>
    </row>
    <row r="57" spans="2:16" x14ac:dyDescent="0.25">
      <c r="B57" s="38">
        <v>6</v>
      </c>
      <c r="C57" s="39" t="e">
        <f t="shared" si="4"/>
        <v>#VALUE!</v>
      </c>
      <c r="D57" s="40" t="e">
        <f t="shared" si="0"/>
        <v>#VALUE!</v>
      </c>
      <c r="E57" s="36" t="e">
        <f t="shared" si="1"/>
        <v>#VALUE!</v>
      </c>
      <c r="F57" s="36" t="e">
        <f t="shared" si="2"/>
        <v>#VALUE!</v>
      </c>
      <c r="G57" s="41" t="e">
        <f t="shared" si="3"/>
        <v>#VALUE!</v>
      </c>
      <c r="I57" s="11"/>
      <c r="J57" s="11"/>
      <c r="K57" s="11"/>
      <c r="L57" s="11"/>
      <c r="M57" s="11"/>
      <c r="N57" s="11"/>
      <c r="O57" s="11"/>
      <c r="P57" s="11"/>
    </row>
    <row r="58" spans="2:16" x14ac:dyDescent="0.25">
      <c r="B58" s="38">
        <v>7</v>
      </c>
      <c r="C58" s="39" t="e">
        <f t="shared" si="4"/>
        <v>#VALUE!</v>
      </c>
      <c r="D58" s="40" t="e">
        <f t="shared" si="0"/>
        <v>#VALUE!</v>
      </c>
      <c r="E58" s="36" t="e">
        <f t="shared" si="1"/>
        <v>#VALUE!</v>
      </c>
      <c r="F58" s="36" t="e">
        <f t="shared" si="2"/>
        <v>#VALUE!</v>
      </c>
      <c r="G58" s="41" t="e">
        <f t="shared" si="3"/>
        <v>#VALUE!</v>
      </c>
      <c r="I58" s="11"/>
      <c r="J58" s="11"/>
      <c r="K58" s="11"/>
      <c r="L58" s="11"/>
      <c r="M58" s="11"/>
      <c r="N58" s="11"/>
      <c r="O58" s="11"/>
      <c r="P58" s="11"/>
    </row>
    <row r="59" spans="2:16" x14ac:dyDescent="0.25">
      <c r="B59" s="38">
        <v>8</v>
      </c>
      <c r="C59" s="39" t="e">
        <f t="shared" si="4"/>
        <v>#VALUE!</v>
      </c>
      <c r="D59" s="40" t="e">
        <f t="shared" si="0"/>
        <v>#VALUE!</v>
      </c>
      <c r="E59" s="36" t="e">
        <f t="shared" si="1"/>
        <v>#VALUE!</v>
      </c>
      <c r="F59" s="36" t="e">
        <f t="shared" si="2"/>
        <v>#VALUE!</v>
      </c>
      <c r="G59" s="41" t="e">
        <f t="shared" si="3"/>
        <v>#VALUE!</v>
      </c>
      <c r="I59" s="11"/>
      <c r="J59" s="11"/>
      <c r="K59" s="11"/>
      <c r="L59" s="11"/>
      <c r="M59" s="11"/>
      <c r="N59" s="11"/>
      <c r="O59" s="11"/>
      <c r="P59" s="11"/>
    </row>
    <row r="60" spans="2:16" x14ac:dyDescent="0.25">
      <c r="B60" s="38">
        <v>9</v>
      </c>
      <c r="C60" s="39" t="e">
        <f t="shared" si="4"/>
        <v>#VALUE!</v>
      </c>
      <c r="D60" s="40" t="e">
        <f t="shared" si="0"/>
        <v>#VALUE!</v>
      </c>
      <c r="E60" s="36" t="e">
        <f t="shared" si="1"/>
        <v>#VALUE!</v>
      </c>
      <c r="F60" s="36" t="e">
        <f t="shared" si="2"/>
        <v>#VALUE!</v>
      </c>
      <c r="G60" s="41" t="e">
        <f t="shared" si="3"/>
        <v>#VALUE!</v>
      </c>
      <c r="I60" s="11"/>
      <c r="J60" s="11"/>
      <c r="K60" s="11"/>
      <c r="L60" s="11"/>
      <c r="M60" s="11"/>
      <c r="N60" s="11"/>
      <c r="O60" s="11"/>
      <c r="P60" s="11"/>
    </row>
    <row r="61" spans="2:16" x14ac:dyDescent="0.25">
      <c r="B61" s="38">
        <v>10</v>
      </c>
      <c r="C61" s="39" t="e">
        <f t="shared" si="4"/>
        <v>#VALUE!</v>
      </c>
      <c r="D61" s="40" t="e">
        <f t="shared" si="0"/>
        <v>#VALUE!</v>
      </c>
      <c r="E61" s="36" t="e">
        <f t="shared" si="1"/>
        <v>#VALUE!</v>
      </c>
      <c r="F61" s="36" t="e">
        <f t="shared" si="2"/>
        <v>#VALUE!</v>
      </c>
      <c r="G61" s="41" t="e">
        <f t="shared" si="3"/>
        <v>#VALUE!</v>
      </c>
      <c r="I61" s="11"/>
      <c r="J61" s="11"/>
      <c r="K61" s="11"/>
      <c r="L61" s="11"/>
      <c r="M61" s="11"/>
      <c r="N61" s="11"/>
      <c r="O61" s="11"/>
      <c r="P61" s="11"/>
    </row>
    <row r="62" spans="2:16" x14ac:dyDescent="0.25">
      <c r="B62" s="38">
        <v>11</v>
      </c>
      <c r="C62" s="39" t="e">
        <f t="shared" si="4"/>
        <v>#VALUE!</v>
      </c>
      <c r="D62" s="40" t="e">
        <f t="shared" si="0"/>
        <v>#VALUE!</v>
      </c>
      <c r="E62" s="36" t="e">
        <f t="shared" si="1"/>
        <v>#VALUE!</v>
      </c>
      <c r="F62" s="36" t="e">
        <f t="shared" si="2"/>
        <v>#VALUE!</v>
      </c>
      <c r="G62" s="41" t="e">
        <f t="shared" si="3"/>
        <v>#VALUE!</v>
      </c>
      <c r="I62" s="11"/>
      <c r="J62" s="11"/>
      <c r="K62" s="11"/>
      <c r="L62" s="11"/>
      <c r="M62" s="11"/>
      <c r="N62" s="11"/>
      <c r="O62" s="11"/>
      <c r="P62" s="11"/>
    </row>
    <row r="63" spans="2:16" x14ac:dyDescent="0.25">
      <c r="B63" s="38">
        <v>12</v>
      </c>
      <c r="C63" s="39" t="e">
        <f t="shared" si="4"/>
        <v>#VALUE!</v>
      </c>
      <c r="D63" s="40" t="e">
        <f t="shared" si="0"/>
        <v>#VALUE!</v>
      </c>
      <c r="E63" s="36" t="e">
        <f t="shared" si="1"/>
        <v>#VALUE!</v>
      </c>
      <c r="F63" s="36" t="e">
        <f t="shared" si="2"/>
        <v>#VALUE!</v>
      </c>
      <c r="G63" s="41" t="e">
        <f t="shared" si="3"/>
        <v>#VALUE!</v>
      </c>
      <c r="I63" s="11"/>
      <c r="J63" s="11"/>
      <c r="K63" s="11"/>
      <c r="L63" s="11"/>
      <c r="M63" s="11"/>
      <c r="N63" s="11"/>
      <c r="O63" s="11"/>
      <c r="P63" s="11"/>
    </row>
    <row r="64" spans="2:16" x14ac:dyDescent="0.25">
      <c r="B64" s="38">
        <v>13</v>
      </c>
      <c r="C64" s="39" t="e">
        <f t="shared" si="4"/>
        <v>#VALUE!</v>
      </c>
      <c r="D64" s="40" t="e">
        <f t="shared" si="0"/>
        <v>#VALUE!</v>
      </c>
      <c r="E64" s="36" t="e">
        <f t="shared" si="1"/>
        <v>#VALUE!</v>
      </c>
      <c r="F64" s="36" t="e">
        <f t="shared" si="2"/>
        <v>#VALUE!</v>
      </c>
      <c r="G64" s="41" t="e">
        <f t="shared" si="3"/>
        <v>#VALUE!</v>
      </c>
      <c r="I64" s="11"/>
      <c r="J64" s="11"/>
      <c r="K64" s="11"/>
      <c r="L64" s="11"/>
      <c r="M64" s="11"/>
      <c r="N64" s="11"/>
      <c r="O64" s="11"/>
      <c r="P64" s="11"/>
    </row>
    <row r="65" spans="2:16" x14ac:dyDescent="0.25">
      <c r="B65" s="38">
        <v>14</v>
      </c>
      <c r="C65" s="39" t="e">
        <f t="shared" si="4"/>
        <v>#VALUE!</v>
      </c>
      <c r="D65" s="40" t="e">
        <f t="shared" si="0"/>
        <v>#VALUE!</v>
      </c>
      <c r="E65" s="36" t="e">
        <f t="shared" si="1"/>
        <v>#VALUE!</v>
      </c>
      <c r="F65" s="36" t="e">
        <f t="shared" si="2"/>
        <v>#VALUE!</v>
      </c>
      <c r="G65" s="41" t="e">
        <f t="shared" si="3"/>
        <v>#VALUE!</v>
      </c>
      <c r="I65" s="11"/>
      <c r="J65" s="11"/>
      <c r="K65" s="11"/>
      <c r="L65" s="11"/>
      <c r="M65" s="11"/>
      <c r="N65" s="11"/>
      <c r="O65" s="11"/>
      <c r="P65" s="11"/>
    </row>
    <row r="66" spans="2:16" x14ac:dyDescent="0.25">
      <c r="B66" s="38">
        <v>15</v>
      </c>
      <c r="C66" s="39" t="e">
        <f t="shared" si="4"/>
        <v>#VALUE!</v>
      </c>
      <c r="D66" s="40" t="e">
        <f t="shared" si="0"/>
        <v>#VALUE!</v>
      </c>
      <c r="E66" s="36" t="e">
        <f t="shared" si="1"/>
        <v>#VALUE!</v>
      </c>
      <c r="F66" s="36" t="e">
        <f t="shared" si="2"/>
        <v>#VALUE!</v>
      </c>
      <c r="G66" s="41" t="e">
        <f t="shared" si="3"/>
        <v>#VALUE!</v>
      </c>
      <c r="K66" s="11"/>
      <c r="L66" s="11"/>
      <c r="M66" s="11"/>
      <c r="N66" s="11"/>
      <c r="O66" s="11"/>
      <c r="P66" s="11"/>
    </row>
    <row r="67" spans="2:16" x14ac:dyDescent="0.25">
      <c r="B67" s="38">
        <v>16</v>
      </c>
      <c r="C67" s="39" t="e">
        <f t="shared" si="4"/>
        <v>#VALUE!</v>
      </c>
      <c r="D67" s="40" t="e">
        <f t="shared" si="0"/>
        <v>#VALUE!</v>
      </c>
      <c r="E67" s="36" t="e">
        <f t="shared" si="1"/>
        <v>#VALUE!</v>
      </c>
      <c r="F67" s="36" t="e">
        <f t="shared" si="2"/>
        <v>#VALUE!</v>
      </c>
      <c r="G67" s="41" t="e">
        <f t="shared" si="3"/>
        <v>#VALUE!</v>
      </c>
      <c r="K67" s="11"/>
      <c r="L67" s="11"/>
      <c r="M67" s="11"/>
      <c r="N67" s="11"/>
      <c r="O67" s="11"/>
      <c r="P67" s="11"/>
    </row>
    <row r="68" spans="2:16" x14ac:dyDescent="0.25">
      <c r="B68" s="38">
        <v>17</v>
      </c>
      <c r="C68" s="39" t="e">
        <f t="shared" si="4"/>
        <v>#VALUE!</v>
      </c>
      <c r="D68" s="40" t="e">
        <f t="shared" si="0"/>
        <v>#VALUE!</v>
      </c>
      <c r="E68" s="36" t="e">
        <f t="shared" si="1"/>
        <v>#VALUE!</v>
      </c>
      <c r="F68" s="36" t="e">
        <f t="shared" si="2"/>
        <v>#VALUE!</v>
      </c>
      <c r="G68" s="41" t="e">
        <f t="shared" si="3"/>
        <v>#VALUE!</v>
      </c>
      <c r="K68" s="11"/>
      <c r="L68" s="11"/>
      <c r="M68" s="11"/>
      <c r="N68" s="11"/>
      <c r="O68" s="11"/>
      <c r="P68" s="11"/>
    </row>
    <row r="69" spans="2:16" x14ac:dyDescent="0.25">
      <c r="B69" s="38">
        <v>18</v>
      </c>
      <c r="C69" s="39" t="e">
        <f t="shared" si="4"/>
        <v>#VALUE!</v>
      </c>
      <c r="D69" s="40" t="e">
        <f t="shared" si="0"/>
        <v>#VALUE!</v>
      </c>
      <c r="E69" s="36" t="e">
        <f t="shared" si="1"/>
        <v>#VALUE!</v>
      </c>
      <c r="F69" s="36" t="e">
        <f t="shared" si="2"/>
        <v>#VALUE!</v>
      </c>
      <c r="G69" s="41" t="e">
        <f t="shared" si="3"/>
        <v>#VALUE!</v>
      </c>
      <c r="K69" s="11"/>
      <c r="L69" s="11"/>
      <c r="M69" s="11"/>
      <c r="N69" s="11"/>
      <c r="O69" s="11"/>
      <c r="P69" s="11"/>
    </row>
    <row r="70" spans="2:16" x14ac:dyDescent="0.25">
      <c r="B70" s="38">
        <v>19</v>
      </c>
      <c r="C70" s="39" t="e">
        <f t="shared" si="4"/>
        <v>#VALUE!</v>
      </c>
      <c r="D70" s="40" t="e">
        <f t="shared" si="0"/>
        <v>#VALUE!</v>
      </c>
      <c r="E70" s="36" t="e">
        <f t="shared" si="1"/>
        <v>#VALUE!</v>
      </c>
      <c r="F70" s="36" t="e">
        <f t="shared" si="2"/>
        <v>#VALUE!</v>
      </c>
      <c r="G70" s="41" t="e">
        <f t="shared" si="3"/>
        <v>#VALUE!</v>
      </c>
      <c r="N70" s="11"/>
      <c r="O70" s="11"/>
      <c r="P70" s="11"/>
    </row>
    <row r="71" spans="2:16" x14ac:dyDescent="0.25">
      <c r="B71" s="42">
        <v>20</v>
      </c>
      <c r="C71" s="43" t="e">
        <f t="shared" si="4"/>
        <v>#VALUE!</v>
      </c>
      <c r="D71" s="44" t="e">
        <f t="shared" si="0"/>
        <v>#VALUE!</v>
      </c>
      <c r="E71" s="45" t="e">
        <f t="shared" si="1"/>
        <v>#VALUE!</v>
      </c>
      <c r="F71" s="45"/>
      <c r="G71" s="46"/>
    </row>
  </sheetData>
  <sheetProtection algorithmName="SHA-512" hashValue="kyRb90ifoOt/GhKF3ntF9awRVvJoRcqwlBuV7gasO9UkiZJoXUvZM3LfrZKtDgNM1tBkxg1MiOP3GHejcE1nSQ==" saltValue="SkXmJTExOrW/AO9i44eV0g==" spinCount="100000" sheet="1" insertHyperlinks="0" selectLockedCells="1"/>
  <mergeCells count="9">
    <mergeCell ref="C12:D12"/>
    <mergeCell ref="B30:G30"/>
    <mergeCell ref="B31:G31"/>
    <mergeCell ref="E17:G17"/>
    <mergeCell ref="B3:G3"/>
    <mergeCell ref="C8:D8"/>
    <mergeCell ref="C9:D9"/>
    <mergeCell ref="C10:D10"/>
    <mergeCell ref="C11:D11"/>
  </mergeCells>
  <dataValidations count="7">
    <dataValidation type="list" allowBlank="1" showInputMessage="1" showErrorMessage="1" sqref="C16">
      <formula1>$AG$19:$AG$22</formula1>
    </dataValidation>
    <dataValidation type="decimal" allowBlank="1" showInputMessage="1" showErrorMessage="1" errorTitle="Valore non ammissibile" error="Le spese ammissibili al finanziamento devono essere ricomprese tra 53.000 e 3.000.000 euro." sqref="C12:D12">
      <formula1>53000</formula1>
      <formula2>3000000</formula2>
    </dataValidation>
    <dataValidation type="list" allowBlank="1" showInputMessage="1" showErrorMessage="1" sqref="C9">
      <formula1>$AK$19:$AK$20</formula1>
    </dataValidation>
    <dataValidation type="list" allowBlank="1" showInputMessage="1" showErrorMessage="1" sqref="C10">
      <formula1>$AJ$19:$AJ$20</formula1>
    </dataValidation>
    <dataValidation type="list" allowBlank="1" showInputMessage="1" showErrorMessage="1" sqref="C8">
      <formula1>$AH$19:$AH$21</formula1>
    </dataValidation>
    <dataValidation type="list" allowBlank="1" showInputMessage="1" showErrorMessage="1" sqref="C15">
      <formula1>$AF$19:$AF$25</formula1>
    </dataValidation>
    <dataValidation type="decimal" allowBlank="1" showInputMessage="1" showErrorMessage="1" error="L'investimento complessivo ammissibile deve essere ricomprese tra 53.000 e 6.000.000 euro." sqref="C11:D11">
      <formula1>53000</formula1>
      <formula2>6000000</formula2>
    </dataValidation>
  </dataValidations>
  <hyperlinks>
    <hyperlink ref="E17"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ESL garanzia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Gallizioli</dc:creator>
  <cp:lastModifiedBy>Giorgio Gallizioli</cp:lastModifiedBy>
  <cp:lastPrinted>2016-12-14T08:40:25Z</cp:lastPrinted>
  <dcterms:created xsi:type="dcterms:W3CDTF">2016-06-29T16:48:25Z</dcterms:created>
  <dcterms:modified xsi:type="dcterms:W3CDTF">2017-07-28T09:00:09Z</dcterms:modified>
</cp:coreProperties>
</file>